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1535"/>
  </bookViews>
  <sheets>
    <sheet name="на 01.01.2018" sheetId="1" r:id="rId1"/>
  </sheets>
  <definedNames>
    <definedName name="_xlnm.Print_Titles" localSheetId="0">'на 01.01.2018'!$7:$8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0" i="1" l="1"/>
  <c r="E234" i="1" l="1"/>
  <c r="E233" i="1"/>
  <c r="D232" i="1"/>
  <c r="C232" i="1"/>
  <c r="C230" i="1" s="1"/>
  <c r="C229" i="1" s="1"/>
  <c r="E231" i="1"/>
  <c r="D227" i="1"/>
  <c r="E226" i="1"/>
  <c r="E225" i="1"/>
  <c r="E224" i="1"/>
  <c r="D223" i="1"/>
  <c r="C223" i="1"/>
  <c r="C222" i="1" s="1"/>
  <c r="E221" i="1"/>
  <c r="E220" i="1"/>
  <c r="E219" i="1"/>
  <c r="E218" i="1"/>
  <c r="D217" i="1"/>
  <c r="D216" i="1" s="1"/>
  <c r="C217" i="1"/>
  <c r="C216" i="1" s="1"/>
  <c r="E215" i="1"/>
  <c r="E214" i="1"/>
  <c r="E213" i="1"/>
  <c r="E212" i="1"/>
  <c r="D211" i="1"/>
  <c r="C211" i="1"/>
  <c r="E210" i="1"/>
  <c r="E209" i="1"/>
  <c r="E208" i="1"/>
  <c r="E207" i="1"/>
  <c r="E205" i="1"/>
  <c r="E204" i="1"/>
  <c r="E203" i="1"/>
  <c r="E202" i="1"/>
  <c r="E201" i="1"/>
  <c r="E200" i="1"/>
  <c r="E199" i="1"/>
  <c r="E198" i="1"/>
  <c r="E197" i="1"/>
  <c r="D196" i="1"/>
  <c r="C196" i="1"/>
  <c r="E195" i="1"/>
  <c r="E194" i="1"/>
  <c r="E193" i="1"/>
  <c r="D192" i="1"/>
  <c r="C192" i="1"/>
  <c r="E191" i="1"/>
  <c r="E190" i="1"/>
  <c r="E189" i="1"/>
  <c r="E188" i="1"/>
  <c r="D187" i="1"/>
  <c r="C187" i="1"/>
  <c r="E186" i="1"/>
  <c r="E185" i="1"/>
  <c r="E184" i="1"/>
  <c r="E183" i="1"/>
  <c r="D182" i="1"/>
  <c r="C182" i="1"/>
  <c r="E180" i="1"/>
  <c r="E179" i="1"/>
  <c r="E178" i="1"/>
  <c r="E177" i="1"/>
  <c r="E176" i="1"/>
  <c r="E175" i="1"/>
  <c r="E174" i="1"/>
  <c r="E173" i="1"/>
  <c r="E172" i="1"/>
  <c r="E171" i="1"/>
  <c r="D170" i="1"/>
  <c r="C170" i="1"/>
  <c r="E168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D154" i="1"/>
  <c r="D144" i="1" s="1"/>
  <c r="C154" i="1"/>
  <c r="C144" i="1" s="1"/>
  <c r="E153" i="1"/>
  <c r="E152" i="1"/>
  <c r="E151" i="1"/>
  <c r="E150" i="1"/>
  <c r="E149" i="1"/>
  <c r="E148" i="1"/>
  <c r="E146" i="1"/>
  <c r="E145" i="1"/>
  <c r="E142" i="1"/>
  <c r="D141" i="1"/>
  <c r="C141" i="1"/>
  <c r="D136" i="1"/>
  <c r="E135" i="1"/>
  <c r="E134" i="1"/>
  <c r="E133" i="1"/>
  <c r="E132" i="1"/>
  <c r="E131" i="1"/>
  <c r="E130" i="1"/>
  <c r="E129" i="1"/>
  <c r="E128" i="1"/>
  <c r="E127" i="1"/>
  <c r="D126" i="1"/>
  <c r="C126" i="1"/>
  <c r="E125" i="1"/>
  <c r="E124" i="1"/>
  <c r="E123" i="1"/>
  <c r="E122" i="1"/>
  <c r="E121" i="1"/>
  <c r="E120" i="1"/>
  <c r="E119" i="1"/>
  <c r="D118" i="1"/>
  <c r="C118" i="1"/>
  <c r="E117" i="1"/>
  <c r="E116" i="1"/>
  <c r="D115" i="1"/>
  <c r="E114" i="1"/>
  <c r="E113" i="1"/>
  <c r="D112" i="1"/>
  <c r="E111" i="1"/>
  <c r="D110" i="1"/>
  <c r="E109" i="1"/>
  <c r="D108" i="1"/>
  <c r="C108" i="1"/>
  <c r="E107" i="1"/>
  <c r="E106" i="1"/>
  <c r="D105" i="1"/>
  <c r="E105" i="1" s="1"/>
  <c r="E104" i="1"/>
  <c r="D103" i="1"/>
  <c r="E102" i="1"/>
  <c r="E101" i="1"/>
  <c r="E100" i="1"/>
  <c r="D99" i="1"/>
  <c r="C99" i="1"/>
  <c r="C98" i="1" s="1"/>
  <c r="E97" i="1"/>
  <c r="D96" i="1"/>
  <c r="C96" i="1"/>
  <c r="E95" i="1"/>
  <c r="E94" i="1"/>
  <c r="D93" i="1"/>
  <c r="D92" i="1" s="1"/>
  <c r="C93" i="1"/>
  <c r="C92" i="1" s="1"/>
  <c r="E91" i="1"/>
  <c r="E90" i="1"/>
  <c r="E89" i="1"/>
  <c r="D88" i="1"/>
  <c r="C88" i="1"/>
  <c r="E86" i="1"/>
  <c r="D85" i="1"/>
  <c r="C85" i="1"/>
  <c r="E84" i="1"/>
  <c r="D83" i="1"/>
  <c r="C83" i="1"/>
  <c r="C82" i="1" s="1"/>
  <c r="E81" i="1"/>
  <c r="D80" i="1"/>
  <c r="D79" i="1" s="1"/>
  <c r="C80" i="1"/>
  <c r="C79" i="1" s="1"/>
  <c r="E77" i="1"/>
  <c r="E76" i="1"/>
  <c r="E75" i="1"/>
  <c r="D74" i="1"/>
  <c r="E73" i="1"/>
  <c r="D72" i="1"/>
  <c r="E72" i="1" s="1"/>
  <c r="C71" i="1"/>
  <c r="E68" i="1"/>
  <c r="E67" i="1"/>
  <c r="E65" i="1"/>
  <c r="D64" i="1"/>
  <c r="C64" i="1"/>
  <c r="E63" i="1"/>
  <c r="D62" i="1"/>
  <c r="C62" i="1"/>
  <c r="D61" i="1"/>
  <c r="C61" i="1"/>
  <c r="E60" i="1"/>
  <c r="D59" i="1"/>
  <c r="C59" i="1"/>
  <c r="E58" i="1"/>
  <c r="D57" i="1"/>
  <c r="C57" i="1"/>
  <c r="E56" i="1"/>
  <c r="E54" i="1"/>
  <c r="D53" i="1"/>
  <c r="C53" i="1"/>
  <c r="E53" i="1" s="1"/>
  <c r="D49" i="1"/>
  <c r="C49" i="1"/>
  <c r="D47" i="1"/>
  <c r="C47" i="1"/>
  <c r="E45" i="1"/>
  <c r="D44" i="1"/>
  <c r="C44" i="1"/>
  <c r="E43" i="1"/>
  <c r="D42" i="1"/>
  <c r="C42" i="1"/>
  <c r="E40" i="1"/>
  <c r="D39" i="1"/>
  <c r="C39" i="1"/>
  <c r="E38" i="1"/>
  <c r="D37" i="1"/>
  <c r="C37" i="1"/>
  <c r="E35" i="1"/>
  <c r="E34" i="1"/>
  <c r="D33" i="1"/>
  <c r="C33" i="1"/>
  <c r="E32" i="1"/>
  <c r="D31" i="1"/>
  <c r="C31" i="1"/>
  <c r="E29" i="1"/>
  <c r="E28" i="1"/>
  <c r="E27" i="1"/>
  <c r="D26" i="1"/>
  <c r="C26" i="1"/>
  <c r="E25" i="1"/>
  <c r="E24" i="1"/>
  <c r="D23" i="1"/>
  <c r="C23" i="1"/>
  <c r="E21" i="1"/>
  <c r="E20" i="1"/>
  <c r="E19" i="1"/>
  <c r="E18" i="1"/>
  <c r="D17" i="1"/>
  <c r="C17" i="1"/>
  <c r="C16" i="1" s="1"/>
  <c r="E15" i="1"/>
  <c r="E14" i="1"/>
  <c r="E13" i="1"/>
  <c r="E12" i="1"/>
  <c r="D11" i="1"/>
  <c r="C11" i="1"/>
  <c r="C10" i="1" s="1"/>
  <c r="E26" i="1" l="1"/>
  <c r="D71" i="1"/>
  <c r="E71" i="1" s="1"/>
  <c r="C78" i="1"/>
  <c r="E11" i="1"/>
  <c r="E37" i="1"/>
  <c r="C46" i="1"/>
  <c r="E31" i="1"/>
  <c r="C41" i="1"/>
  <c r="E61" i="1"/>
  <c r="E118" i="1"/>
  <c r="E182" i="1"/>
  <c r="E192" i="1"/>
  <c r="E211" i="1"/>
  <c r="E223" i="1"/>
  <c r="C36" i="1"/>
  <c r="C30" i="1" s="1"/>
  <c r="E144" i="1"/>
  <c r="C181" i="1"/>
  <c r="C169" i="1" s="1"/>
  <c r="C167" i="1" s="1"/>
  <c r="C140" i="1" s="1"/>
  <c r="C139" i="1" s="1"/>
  <c r="E79" i="1"/>
  <c r="E80" i="1"/>
  <c r="D36" i="1"/>
  <c r="D30" i="1" s="1"/>
  <c r="E42" i="1"/>
  <c r="C55" i="1"/>
  <c r="C52" i="1" s="1"/>
  <c r="E64" i="1"/>
  <c r="E93" i="1"/>
  <c r="E96" i="1"/>
  <c r="D10" i="1"/>
  <c r="E39" i="1"/>
  <c r="E88" i="1"/>
  <c r="E141" i="1"/>
  <c r="E92" i="1"/>
  <c r="C87" i="1"/>
  <c r="E23" i="1"/>
  <c r="E57" i="1"/>
  <c r="E74" i="1"/>
  <c r="D78" i="1"/>
  <c r="D82" i="1"/>
  <c r="E83" i="1"/>
  <c r="E126" i="1"/>
  <c r="E187" i="1"/>
  <c r="D16" i="1"/>
  <c r="E17" i="1"/>
  <c r="C22" i="1"/>
  <c r="D41" i="1"/>
  <c r="E41" i="1" s="1"/>
  <c r="E85" i="1"/>
  <c r="E99" i="1"/>
  <c r="E108" i="1"/>
  <c r="E154" i="1"/>
  <c r="E217" i="1"/>
  <c r="D22" i="1"/>
  <c r="E170" i="1"/>
  <c r="E216" i="1"/>
  <c r="E10" i="1"/>
  <c r="D46" i="1"/>
  <c r="E33" i="1"/>
  <c r="E44" i="1"/>
  <c r="E59" i="1"/>
  <c r="E62" i="1"/>
  <c r="E103" i="1"/>
  <c r="E196" i="1"/>
  <c r="E232" i="1"/>
  <c r="D55" i="1"/>
  <c r="D98" i="1"/>
  <c r="D181" i="1"/>
  <c r="D222" i="1"/>
  <c r="E222" i="1" s="1"/>
  <c r="D230" i="1"/>
  <c r="E22" i="1" l="1"/>
  <c r="E78" i="1"/>
  <c r="C238" i="1"/>
  <c r="C237" i="1"/>
  <c r="C9" i="1"/>
  <c r="C235" i="1" s="1"/>
  <c r="E30" i="1"/>
  <c r="E36" i="1"/>
  <c r="E16" i="1"/>
  <c r="E82" i="1"/>
  <c r="D169" i="1"/>
  <c r="E181" i="1"/>
  <c r="D87" i="1"/>
  <c r="E98" i="1"/>
  <c r="D229" i="1"/>
  <c r="E230" i="1"/>
  <c r="D52" i="1"/>
  <c r="E55" i="1"/>
  <c r="D237" i="1"/>
  <c r="C239" i="1" l="1"/>
  <c r="D238" i="1"/>
  <c r="D239" i="1" s="1"/>
  <c r="E52" i="1"/>
  <c r="E169" i="1"/>
  <c r="D167" i="1"/>
  <c r="E237" i="1"/>
  <c r="D9" i="1"/>
  <c r="E229" i="1"/>
  <c r="E87" i="1"/>
  <c r="D140" i="1" l="1"/>
  <c r="E167" i="1"/>
  <c r="E239" i="1"/>
  <c r="E9" i="1"/>
  <c r="E238" i="1"/>
  <c r="E140" i="1" l="1"/>
  <c r="D139" i="1"/>
  <c r="E139" i="1" l="1"/>
  <c r="D235" i="1"/>
  <c r="E235" i="1" l="1"/>
</calcChain>
</file>

<file path=xl/comments1.xml><?xml version="1.0" encoding="utf-8"?>
<comments xmlns="http://schemas.openxmlformats.org/spreadsheetml/2006/main">
  <authors>
    <author>matrix</author>
  </authors>
  <commentList>
    <comment ref="F176" authorId="0">
      <text>
        <r>
          <rPr>
            <sz val="9"/>
            <color indexed="81"/>
            <rFont val="Tahoma"/>
            <family val="2"/>
            <charset val="204"/>
          </rPr>
          <t xml:space="preserve">Заявка на возврат № 15 от 14.12.2017
</t>
        </r>
      </text>
    </comment>
    <comment ref="F188" authorId="0">
      <text>
        <r>
          <rPr>
            <sz val="9"/>
            <color indexed="81"/>
            <rFont val="Tahoma"/>
            <family val="2"/>
            <charset val="204"/>
          </rPr>
          <t>Заявка на возврат № 003К-01357 от 09.11.2017</t>
        </r>
      </text>
    </comment>
    <comment ref="F199" authorId="0">
      <text>
        <r>
          <rPr>
            <sz val="9"/>
            <color indexed="81"/>
            <rFont val="Tahoma"/>
            <family val="2"/>
            <charset val="204"/>
          </rPr>
          <t xml:space="preserve">Заявка на возврат № 003К-01385 от 09.11.2017
</t>
        </r>
      </text>
    </comment>
  </commentList>
</comments>
</file>

<file path=xl/sharedStrings.xml><?xml version="1.0" encoding="utf-8"?>
<sst xmlns="http://schemas.openxmlformats.org/spreadsheetml/2006/main" count="381" uniqueCount="376">
  <si>
    <t xml:space="preserve">Код </t>
  </si>
  <si>
    <t>Наименование кода дохода бюджета</t>
  </si>
  <si>
    <t>Утверждено на 2017 год</t>
  </si>
  <si>
    <t>Исполнение к плану 2017 года</t>
  </si>
  <si>
    <t>1 00 00000 00 0000 000</t>
  </si>
  <si>
    <t>НАЛОГОВЫЕ 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</si>
  <si>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</si>
  <si>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</si>
  <si>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</si>
  <si>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</si>
  <si>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</si>
  <si>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 xml:space="preserve">Налог  на  доходы  физических  лиц  с   доходов, источником которых является налоговый агент,  за  исключением   доходов,   в   отношении   которых исчисление  и  уплата  налога  осуществляются  в  соответствии  со  статьями  227,  227.1  и   228 Налогового кодекса Российской Федерации
</t>
  </si>
  <si>
    <t>1 01 02020 01 0000 110</t>
  </si>
  <si>
    <t xml:space="preserve">Налог  на  доходы  физических  лиц  с   доходов, полученных   от    осуществления    деятельности   физическими   лицами,   зарегистрированными    в качестве    индивидуальных     предпринимателей, нотариусов,  занимающихся   частной   практикой, адвокатов,  учредивших  адвокатские  кабинеты, и других лиц,  занимающихся  частной  практикой  в соответствии со статьей 227  Налогового  кодекса Российской Федерации
</t>
  </si>
  <si>
    <t>1 01 02030 01 0000 110</t>
  </si>
  <si>
    <t>Налог на доходы 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</si>
  <si>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</si>
  <si>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 xml:space="preserve">Налог  на   доходы   физических   лиц   в   виде фиксированных  авансовых  платежей  с   доходов, полученных физическими   лицами, являющимися иностранными гражданами, осуществляющими трудовую деятельность по найму у физических  лиц на основании патента в соответствии  со  статьей  227.1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</si>
  <si>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</si>
  <si>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</si>
  <si>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</si>
  <si>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</si>
  <si>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</si>
  <si>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</si>
  <si>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</si>
  <si>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</si>
  <si>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</si>
  <si>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</si>
  <si>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</si>
  <si>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</si>
  <si>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</si>
  <si>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</si>
  <si>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</si>
  <si>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</si>
  <si>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</si>
  <si>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</si>
  <si>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</si>
  <si>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</si>
  <si>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</si>
  <si>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</si>
  <si>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</si>
  <si>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</si>
  <si>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1 05 04010 02 0000 110</t>
  </si>
  <si>
    <t>Налог взимаемый в связи с применением патентной системы налогообложения в бюджеты городсих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</si>
  <si>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</si>
  <si>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</si>
  <si>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</si>
  <si>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</si>
  <si>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</si>
  <si>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 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</si>
  <si>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</si>
  <si>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</si>
  <si>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</si>
  <si>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</si>
  <si>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</si>
  <si>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</si>
  <si>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</si>
  <si>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</si>
  <si>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</si>
  <si>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</si>
  <si>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</si>
  <si>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</si>
  <si>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</si>
  <si>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</si>
  <si>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</si>
  <si>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</si>
  <si>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</si>
  <si>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</si>
  <si>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1 08 03000 01 0000 110</t>
  </si>
  <si>
    <t xml:space="preserve">Государственная пошлина по делам, рассматриваемым в судах общей юрисдикции, мировыми судьями 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</si>
  <si>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</si>
  <si>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</si>
  <si>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</si>
  <si>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</si>
  <si>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</si>
  <si>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</si>
  <si>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1 09 00000 00 0000 000</t>
  </si>
  <si>
    <t>ЗАДОЛЖЕННОСТЬ И ПЕРЕРАСЧЕТЫ ПО ОТМЕНЕННЫМ НАЛОГАМ,СБОРАМ И ИНЫМ ОБЯЗАТЕЛЬНЫМ ПЛАТЕЖАМ</t>
  </si>
  <si>
    <t>1 09 04000 00 0000 110</t>
  </si>
  <si>
    <t>Налоги на имущество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</si>
  <si>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</si>
  <si>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</si>
  <si>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1 09 07000 03 0000 110</t>
  </si>
  <si>
    <t>Прочие налоги и сборы (по отмененным местным налогам и сборам)</t>
  </si>
  <si>
    <t>1 09 07030 04 0000 110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</si>
  <si>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</t>
  </si>
  <si>
    <t>1 09 07050 04 0000 110</t>
  </si>
  <si>
    <t>Прочие местные налоги и сборы, мобилизуемые на территориях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</si>
  <si>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</si>
  <si>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</si>
  <si>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</si>
  <si>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</si>
  <si>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</si>
  <si>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</si>
  <si>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</si>
  <si>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</si>
  <si>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</si>
  <si>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</si>
  <si>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</si>
  <si>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</si>
  <si>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</si>
  <si>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</si>
  <si>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</si>
  <si>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</si>
  <si>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</si>
  <si>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</si>
  <si>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</si>
  <si>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</si>
  <si>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</si>
  <si>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</si>
  <si>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</si>
  <si>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 и прав, находящихся в собственности городских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</si>
  <si>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</si>
  <si>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</si>
  <si>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1 12 01010 01 0000 120</t>
  </si>
  <si>
    <t xml:space="preserve">Плата за выбросы загрязняющих веществ в атмосферный воздух стационарными объектами </t>
  </si>
  <si>
    <t>1 12 01020 01 0000 120</t>
  </si>
  <si>
    <t xml:space="preserve">Плата за выбросы загрязняющих веществ в атмосферный воздух передвижными объектами </t>
  </si>
  <si>
    <t>1 12 01030 01 0000 120</t>
  </si>
  <si>
    <t xml:space="preserve">Плата за выбросы загрязняющих веществ в водные объекты </t>
  </si>
  <si>
    <t>1 12 01040 01 0000 120</t>
  </si>
  <si>
    <t xml:space="preserve">Плата за размещение отходов производства и потребления </t>
  </si>
  <si>
    <t>1 12 01050 01 0000 120</t>
  </si>
  <si>
    <t>Плата за иные виды негативного воздействия на окружающую среду</t>
  </si>
  <si>
    <t>1 12 01070 01 0000 120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</si>
  <si>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 </t>
  </si>
  <si>
    <t>1 13 00000 00 0000 000</t>
  </si>
  <si>
    <t>ДОХОДЫ ОТ ОКАЗАНИЯ ПЛАТНЫХ УСЛУГ И КОМПЕНСАЦИИ ЗАТРАТ ГОСУДАРСТВА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</si>
  <si>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</si>
  <si>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</si>
  <si>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</si>
  <si>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</si>
  <si>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</si>
  <si>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</si>
  <si>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</si>
  <si>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</si>
  <si>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</si>
  <si>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</si>
  <si>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1 14 02043 04 0000 410</t>
  </si>
  <si>
    <t>Доходы 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</si>
  <si>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</si>
  <si>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</si>
  <si>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</si>
  <si>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</si>
  <si>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</si>
  <si>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</si>
  <si>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1.14.06310.00.0000.430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</si>
  <si>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</si>
  <si>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</si>
  <si>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</si>
  <si>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</si>
  <si>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</si>
  <si>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</si>
  <si>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</si>
  <si>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</si>
  <si>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 132, 133, 134,  135, 135.1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</si>
  <si>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</si>
  <si>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</si>
  <si>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</si>
  <si>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</si>
  <si>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</si>
  <si>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</si>
  <si>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1 16 08010 01 0000 140</t>
  </si>
  <si>
    <t>1 16 08020 01 0000 140</t>
  </si>
  <si>
    <t>1 16 25000 01 0000 140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</si>
  <si>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</si>
  <si>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1 16 25050 01 0000 140</t>
  </si>
  <si>
    <t>Денежные взыскания (штрафы) за нарушение законодательства в области охраны окружающей среды</t>
  </si>
  <si>
    <t>1 16 25060 01 0000 140</t>
  </si>
  <si>
    <t xml:space="preserve">Денежные взыскания (штрафы) за нарушение  земельного законодательства 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</si>
  <si>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</si>
  <si>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</si>
  <si>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1 16 30000 01 0000 140</t>
  </si>
  <si>
    <t>Денежные взыскания (штрафы) за административные правонарушения в области дорожного движения</t>
  </si>
  <si>
    <t>1 16 30013 01 0000 140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</si>
  <si>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(федеральные государственные органы, Банк России, органы управления государственными внебюджетными фондами Российской Федерации)
</t>
  </si>
  <si>
    <t>1 16 30030 01 0000 140</t>
  </si>
  <si>
    <t>Прочие денежные взыскания (штрафы) за правонарушения в области дорожного движения (федеральные государственные органы, Банк России, органы управления государственными внебюджетными фондами Российской Федерации)</t>
  </si>
  <si>
    <t>1 16 32000 04 0000 140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</si>
  <si>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</si>
  <si>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1 16 33040 04 0000 140</t>
  </si>
  <si>
    <t>Денежные взыскания (штрафы) за нарушение законодательства Российской Федерации от размещении заказов на поставки товаров, выполнение работ, оказание услуг для нужд городских округов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</si>
  <si>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</si>
  <si>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</si>
  <si>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1 16 51020 02 0000 140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</si>
  <si>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</si>
  <si>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1 16 90000 00 0000 140</t>
  </si>
  <si>
    <t>Прочие поступления от денежных взысканий (штрафов) и иных сумм в возмещение ущерба</t>
  </si>
  <si>
    <t>1 17 00000 00 0000 000</t>
  </si>
  <si>
    <t>ПРОЧИЕ НЕНАЛОГОВЫЕ ДОХОДЫ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</si>
  <si>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</si>
  <si>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</si>
  <si>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</si>
  <si>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</si>
  <si>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</si>
  <si>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</si>
  <si>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</si>
  <si>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</si>
  <si>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</si>
  <si>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</si>
  <si>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2 02 15001 04 0000 151</t>
  </si>
  <si>
    <t>Дотации бюджетам городских округов на выравнивание бюджетной обеспеченности</t>
  </si>
  <si>
    <t>2 02 19999 04 0000 151</t>
  </si>
  <si>
    <t>Прочие дотации бюджетам городских округов</t>
  </si>
  <si>
    <t>2 02 20000 00 0000 151</t>
  </si>
  <si>
    <t>Субсидии бюджетам бюджетной системы Российской Федерации (межбюджетные субсидии)</t>
  </si>
  <si>
    <t>710 2 02 02051 04 0000 151</t>
  </si>
  <si>
    <t xml:space="preserve">Субсидии бюджетам городских округов на реализацию федеральных целевых программ </t>
  </si>
  <si>
    <t>720 2 02 20077 04 0000 151</t>
  </si>
  <si>
    <t>Субсидии бюджетам городских округов на софинансирование капитальных вложений в объекты муниципальной собственности  (Субсидия на реализацию национальной образовательной инициативы "Наша новая школа")</t>
  </si>
  <si>
    <t>Субсидии бюджетам городских округов на софинансирование капитальных вложений в объекты муниципальной собственности  
(Капитальный ремонт ГТС водохранилища на р.Кува)</t>
  </si>
  <si>
    <t xml:space="preserve"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 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</si>
  <si>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</si>
  <si>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городских округов на реализацию мероприятий по укреплению единства российской нации и этнокультурному развитию народов России
</t>
  </si>
  <si>
    <t>710 2 02 25527 04 0000 151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</si>
  <si>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</si>
  <si>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 xml:space="preserve"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</si>
  <si>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 xml:space="preserve">Субсидии бюджетам городских округов на поддержку обустройства мест массового отдыха населения (городских парков) </t>
  </si>
  <si>
    <t>Прочие субсидии бюджетам городских округов</t>
  </si>
  <si>
    <t>740.300900000000</t>
  </si>
  <si>
    <t xml:space="preserve">Субсидии на приобретение путевок на санаторно-курортное лечение </t>
  </si>
  <si>
    <t>740.300801000000</t>
  </si>
  <si>
    <t>Субсидии на реализацию госстандарта общего образования в специализированных и учебно-воспитательных учреждений</t>
  </si>
  <si>
    <t>703.07.201</t>
  </si>
  <si>
    <t>д/сады</t>
  </si>
  <si>
    <t>школы</t>
  </si>
  <si>
    <t>720.801303040306</t>
  </si>
  <si>
    <t>Ремонт автомобильных дорог в гравийном исполнении к земельным участкам, предоставляемым многодетным семьям: ул. Фестивальная, ул. Заповедная, ул. Победы, ул. Авангардная, технологический проезд (от ул. Фестивальной до ул. Авангардной); ул. Вишневая, пер. Сиреневый, ул. Вертолетная, ул. Парашютная, ул. Самолетная, ул. Еловая</t>
  </si>
  <si>
    <t>Субсидии на проектирование, строительство (реконструкцию), капитальный ремонт и ремонт автомобильных дорог</t>
  </si>
  <si>
    <t>Субсидии на софинансирование мероприятий по реализации социально значимых проектов ТОСов)</t>
  </si>
  <si>
    <t>Субсидии на софинансирование проектов Инициативного бюджетирования</t>
  </si>
  <si>
    <t>Субсидди на софинансирование мероприятий по обеспечению спортивныи инвентарем ДЮСШ</t>
  </si>
  <si>
    <t xml:space="preserve"> </t>
  </si>
  <si>
    <t>Субвенции на выплату материального стимулирования народным дружинникам за участие в охране общественного порядка</t>
  </si>
  <si>
    <t>Предоставление социальных выплат молодым семьям на приюбретение (строительство) жилья на территории ПК в размере 35%, социнансирование ФЦП "Жилище". Создание дополнительных мотиваций на рождение ребенка (оплата обязательств 2014 года - 600 653,00 руб., 2015 года - 705 877,00 руб.</t>
  </si>
  <si>
    <t>2 02 30000 00 0000 151</t>
  </si>
  <si>
    <t>Субвенции бюджетам бюджетной системы Российской Федерации</t>
  </si>
  <si>
    <t>2 02 30021 04 0000 151</t>
  </si>
  <si>
    <t>Субвенции бюджетам городских округов на ежемесячное денежное вознаграждение за классное руководство</t>
  </si>
  <si>
    <t>2 02 30024 04 0000 151</t>
  </si>
  <si>
    <t>Субвенции бюджетам городских округов на выполнение передаваемых полномочий субъектов Российской Федерации</t>
  </si>
  <si>
    <r>
      <rPr>
        <b/>
        <sz val="10"/>
        <rFont val="Times New Roman"/>
        <family val="1"/>
        <charset val="204"/>
      </rPr>
      <t>710</t>
    </r>
    <r>
      <rPr>
        <sz val="10"/>
        <rFont val="Times New Roman"/>
        <family val="1"/>
        <charset val="204"/>
      </rPr>
      <t xml:space="preserve"> 2 02 30024 04 0000 151</t>
    </r>
  </si>
  <si>
    <t>900900000001</t>
  </si>
  <si>
    <t>Субвенции на выполнение переданных полномочий по составлению протоколов об административных правонарушениях</t>
  </si>
  <si>
    <t>900900000002</t>
  </si>
  <si>
    <t xml:space="preserve">Субвенции на выполнение переданных полномочий по организации деятельности комиссий по делам несовершеннолетних </t>
  </si>
  <si>
    <t>101303000000</t>
  </si>
  <si>
    <t>Субвенции на осуществление полномочий по регулированию тарифов городского транспорта</t>
  </si>
  <si>
    <t>900900000000</t>
  </si>
  <si>
    <t>900900000010</t>
  </si>
  <si>
    <t>Субвенции на 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</si>
  <si>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Субвенции на 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</si>
  <si>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900900000003</t>
  </si>
  <si>
    <t>Субвенции местным бюджетам на выполнение переданных полномочий по созданию и организации деятельности административных комиссий</t>
  </si>
  <si>
    <t>302500000000</t>
  </si>
  <si>
    <t>Субвенции на выполнение переданных полномочий по регистрац  и учету граждан из районов Крайнего Севера и приравненных к ним местностей</t>
  </si>
  <si>
    <t>обеспечение жилыми помещениями реабилитированных лиц, имеющих инвалидность или являющихся пенсионерами и проживающих совместно членов их семей</t>
  </si>
  <si>
    <t>субвенции на проведение мероприятий с безнадзорными животными</t>
  </si>
  <si>
    <r>
      <rPr>
        <b/>
        <sz val="10"/>
        <rFont val="Times New Roman"/>
        <family val="1"/>
        <charset val="204"/>
      </rPr>
      <t xml:space="preserve">740 </t>
    </r>
    <r>
      <rPr>
        <sz val="10"/>
        <rFont val="Times New Roman"/>
        <family val="1"/>
        <charset val="204"/>
      </rPr>
      <t>2 02 30024 04 0000 151</t>
    </r>
  </si>
  <si>
    <t>300701000000</t>
  </si>
  <si>
    <t>Субвенции на общее образование по госстандарту</t>
  </si>
  <si>
    <t>0701</t>
  </si>
  <si>
    <t>д/с</t>
  </si>
  <si>
    <t>0702</t>
  </si>
  <si>
    <t>шк.</t>
  </si>
  <si>
    <t>300701010000</t>
  </si>
  <si>
    <t>Субвенции на дошкольное образование по госстандарту</t>
  </si>
  <si>
    <t>Субвенции на предоставление диновременной денежной выплаты обучающимся из малоимущих семей,поступившим в 1 класс общеобразовательной организации</t>
  </si>
  <si>
    <t>100201000000</t>
  </si>
  <si>
    <t>Субвенции на  обеспечение воспитания и обучения детей-инвалидов в дошкольных образовательных учреждениях</t>
  </si>
  <si>
    <t>100201010000</t>
  </si>
  <si>
    <t>Субвенции на обучение и воспитание детей-инвалидов в дошкольных образовательных учреждениях</t>
  </si>
  <si>
    <t>100201020000</t>
  </si>
  <si>
    <t>Субвенции на обеспечение воспитания и обучения детей-инвалидов на дому (Мотивация семей, чьи дети не посещают мун.дошкольные образовательные организации)</t>
  </si>
  <si>
    <t>100201030000</t>
  </si>
  <si>
    <t>Субвенции на обеспечение воспитания и обучения детей-инвалидов в дошкольных образовательных организациях и на дому (администрирование)</t>
  </si>
  <si>
    <t>100565000000</t>
  </si>
  <si>
    <t xml:space="preserve">Субвенции на администрирование полномочий по выплате компенсации части родительской платы за содержание ребенка </t>
  </si>
  <si>
    <t>Субвенции на предоставление мер социальной поддержки учащимся из малоимущих и многодетных малоимущих семей</t>
  </si>
  <si>
    <t>100567000000</t>
  </si>
  <si>
    <t>Субвенции на бесплатное обеспечение одеждой учащимся из многодетных малоимущих семей</t>
  </si>
  <si>
    <t>304401020100</t>
  </si>
  <si>
    <t>Субвенции на питание учащимся из малоимущих семей</t>
  </si>
  <si>
    <t>на бесплатное обеспечение одеждой учащимся из многодетных малоимущих семей</t>
  </si>
  <si>
    <t>100225000000</t>
  </si>
  <si>
    <t>на предоставление дополнительных мер материального обеспечения и социальной защиты работников образования</t>
  </si>
  <si>
    <t>100225010100</t>
  </si>
  <si>
    <t>Субвенции на предоставление социальных гарантий и льгот в части ежемесячных надбавок педработникам ДОУ</t>
  </si>
  <si>
    <t>100225010200</t>
  </si>
  <si>
    <t>Субвенции на предоставление социальных гарантий и льгот в части ежемесячных надбавок педработникам общеобразовательных учреждений</t>
  </si>
  <si>
    <t>100225010300</t>
  </si>
  <si>
    <t>Субвенции на предоставление социальных гарантий и льгот в части единовременных пособий педработникам</t>
  </si>
  <si>
    <t>100225020100</t>
  </si>
  <si>
    <r>
      <t xml:space="preserve">Субвенции </t>
    </r>
    <r>
      <rPr>
        <b/>
        <sz val="10"/>
        <color indexed="56"/>
        <rFont val="Times New Roman"/>
        <family val="1"/>
        <charset val="204"/>
      </rPr>
      <t>на администрирование</t>
    </r>
    <r>
      <rPr>
        <sz val="10"/>
        <color indexed="56"/>
        <rFont val="Times New Roman"/>
        <family val="1"/>
        <charset val="204"/>
      </rPr>
      <t xml:space="preserve"> полномочий по предоставлению социальных гарантий и льгот в части ежемесячных надбавок педраьртникам ДОУ</t>
    </r>
  </si>
  <si>
    <t>100225020200</t>
  </si>
  <si>
    <r>
      <t xml:space="preserve">Субвенции </t>
    </r>
    <r>
      <rPr>
        <b/>
        <sz val="10"/>
        <color indexed="56"/>
        <rFont val="Times New Roman"/>
        <family val="1"/>
        <charset val="204"/>
      </rPr>
      <t xml:space="preserve">на администрирование </t>
    </r>
    <r>
      <rPr>
        <sz val="10"/>
        <color indexed="56"/>
        <rFont val="Times New Roman"/>
        <family val="1"/>
        <charset val="204"/>
      </rPr>
      <t>полномочий по предоставлению социальных гарантий и льгот в части ежемесячных надбавок педработникам общеобразовательных учреждений</t>
    </r>
  </si>
  <si>
    <t>100225020300</t>
  </si>
  <si>
    <r>
      <t xml:space="preserve">Субвенции </t>
    </r>
    <r>
      <rPr>
        <b/>
        <sz val="10"/>
        <color indexed="56"/>
        <rFont val="Times New Roman"/>
        <family val="1"/>
        <charset val="204"/>
      </rPr>
      <t>на администрирование</t>
    </r>
    <r>
      <rPr>
        <sz val="10"/>
        <color indexed="56"/>
        <rFont val="Times New Roman"/>
        <family val="1"/>
        <charset val="204"/>
      </rPr>
      <t xml:space="preserve"> полномочий по предоставлению социальных гарантий и льгот в части единовременных пособий педработникам </t>
    </r>
  </si>
  <si>
    <t>300707000000</t>
  </si>
  <si>
    <t>Субвенции на организазицию оздоровления и отдыха детей</t>
  </si>
  <si>
    <t>2 02 30029 04 0000 151</t>
  </si>
  <si>
    <t xml:space="preserve">Субвенции бюджетам городских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 </t>
  </si>
  <si>
    <t>2 02 35082 04 0000 151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</si>
  <si>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</si>
  <si>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</si>
  <si>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</si>
  <si>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2 02 35134 04 0000 151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</si>
  <si>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</si>
  <si>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2 02 35135 04 0000 151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</si>
  <si>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</si>
  <si>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2 02 35930 04 0000 151</t>
  </si>
  <si>
    <t>Субвенции бюджетам городских округов на государственную регистрацию актов гражданского состояния</t>
  </si>
  <si>
    <t>2 02 39999 04 0000 151</t>
  </si>
  <si>
    <t>Прочие субвенции</t>
  </si>
  <si>
    <t>2 02 40000 00 0000 151</t>
  </si>
  <si>
    <t>Иные межбюджетные трансферты</t>
  </si>
  <si>
    <t xml:space="preserve">ремонт автомобильных дорог </t>
  </si>
  <si>
    <t>премия</t>
  </si>
  <si>
    <t>Стимулирование педагогических работников по результатам обучения школьников</t>
  </si>
  <si>
    <t>Гордость Пермского края</t>
  </si>
  <si>
    <t>2 04 00000 00 0000 000</t>
  </si>
  <si>
    <t>Безвозмездные поступления от негосударственных организаций</t>
  </si>
  <si>
    <t>2 04 04000 04 0000 180</t>
  </si>
  <si>
    <t>Безвозмездные поступления от негосударственных организаций в бюджеты городских округов</t>
  </si>
  <si>
    <t>2 04 04099 04 0100 180</t>
  </si>
  <si>
    <t>Прочие безвозмездные поступления от негосударственных организаций в бюджеты городских округов (Благоустройство дворовых территорий МКД)</t>
  </si>
  <si>
    <t>2 04 04099 04 0200 180</t>
  </si>
  <si>
    <t>Прочие безвозмездные поступления от негосударственных организаций в бюджеты городских округов (Благоустройство общественных территорий города Кудымкара)</t>
  </si>
  <si>
    <t>2 04 04099 04 0300 180</t>
  </si>
  <si>
    <t>Прочие безвозмездные поступления от негосударственных организаций в бюджеты городских округов (Обустройство мест массового отдыха населения города Кудымкара (городской парк)</t>
  </si>
  <si>
    <t>2 04 04099 04 0500 180</t>
  </si>
  <si>
    <t>Прочие безвозмездные поступления от негосударственных организаций в бюджеты городских округов (Реализация проектов ТОСов)</t>
  </si>
  <si>
    <t>2 07 00000 00 0000 000</t>
  </si>
  <si>
    <t>Прочие безвозмездные поступления</t>
  </si>
  <si>
    <t>2 07 04000 04 0000 180</t>
  </si>
  <si>
    <t>Прочие безвозмездные поступления в бюджеты городских округов</t>
  </si>
  <si>
    <t>2 07 04050 04 0100 180</t>
  </si>
  <si>
    <t>Прочие безвозмездные поступления в бюджеты городских округов (Благоустройство дворовых территорий МКД)</t>
  </si>
  <si>
    <t>2 07 04050 04 0400 180</t>
  </si>
  <si>
    <t>Прочие безвозмездные поступления в бюджеты городских округов (Инициативное бюджетирование)</t>
  </si>
  <si>
    <t>2 07 04050 04 0500 180</t>
  </si>
  <si>
    <t>Прочие безвозмездные поступления в бюджеты городских округов (Реализация проектов ТОСов)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</si>
  <si>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</si>
  <si>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</si>
  <si>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2 18 04010 04 0000 151</t>
  </si>
  <si>
    <t xml:space="preserve">Доходы бюджетов городских округов от возврата бюджетными учреждениями остатков субсидий прошлых лет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</si>
  <si>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</si>
  <si>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</si>
  <si>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</si>
  <si>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</si>
  <si>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</si>
  <si>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</si>
  <si>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710 2 19 60010 04 0000 151</t>
  </si>
  <si>
    <t>740 2 19 60010 04 0000 151</t>
  </si>
  <si>
    <t>ИТОГО ДОХОДОВ</t>
  </si>
  <si>
    <t>налоговые доходы</t>
  </si>
  <si>
    <t>неналоговые доходы</t>
  </si>
  <si>
    <t>Итого собственных доходов</t>
  </si>
  <si>
    <t>Форма Г- 1.1</t>
  </si>
  <si>
    <t>Доходы бюджета города Кудымкара по кодам видов доходов, подвидов доходов,</t>
  </si>
  <si>
    <t>класификации операций сектора государственного управления</t>
  </si>
  <si>
    <t xml:space="preserve">  </t>
  </si>
  <si>
    <t>(тыс.руб.)</t>
  </si>
  <si>
    <t>по состоянию на 01.01.2018 года</t>
  </si>
  <si>
    <t>Фактическое исполнение на 01.01.18 г.</t>
  </si>
  <si>
    <t xml:space="preserve">Начальник МКУ "Финансовое управление администрации г. Кудымкара": </t>
  </si>
  <si>
    <t>С.С.Баяндин</t>
  </si>
  <si>
    <t>2 02 20077 04 0000 151</t>
  </si>
  <si>
    <t>2 02 20299 04 0000 151</t>
  </si>
  <si>
    <t>2 02 20302 04 0000 151</t>
  </si>
  <si>
    <t>2 02 25516 04 0000 151</t>
  </si>
  <si>
    <t>2 02 25555 04 0000 151</t>
  </si>
  <si>
    <t>2 02 25560 04 0000 151</t>
  </si>
  <si>
    <t>2 02 29999 04 0000 151</t>
  </si>
  <si>
    <t>2 19 25020 04 0000 151</t>
  </si>
  <si>
    <t>2 19 60010 04 0000 151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</si>
</sst>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%"/>
    <numFmt numFmtId="166" formatCode="#,##0.00000"/>
    <numFmt numFmtId="167" formatCode="_-* #,##0.000_р_._-;\-* #,##0.000_р_._-;_-* &quot;-&quot;??_р_._-;_-@_-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sz val="10"/>
      <name val="Times New Roman Cyr"/>
      <charset val="204"/>
    </font>
    <font>
      <sz val="10"/>
      <color rgb="FFFF0000"/>
      <name val="Times New Roman"/>
      <family val="1"/>
      <charset val="204"/>
    </font>
    <font>
      <b/>
      <sz val="10"/>
      <color rgb="FFC00000"/>
      <name val="Arial Cyr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rgb="FF002060"/>
      <name val="Times New Roman"/>
      <family val="1"/>
      <charset val="204"/>
    </font>
    <font>
      <sz val="10"/>
      <color rgb="FF002060"/>
      <name val="Times New Roman Cyr"/>
      <family val="1"/>
      <charset val="204"/>
    </font>
    <font>
      <sz val="10"/>
      <color rgb="FF002060"/>
      <name val="Times New Roman"/>
      <family val="1"/>
      <charset val="204"/>
    </font>
    <font>
      <b/>
      <sz val="10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4" fillId="0" borderId="0"/>
  </cellStyleXfs>
  <cellXfs count="94">
    <xf numFmtId="0" fontId="0" fillId="0" borderId="0" xfId="0"/>
    <xf numFmtId="49" fontId="2" fillId="0" borderId="0" xfId="0" applyNumberFormat="1" applyFont="1" applyFill="1" applyAlignment="1">
      <alignment horizontal="left" wrapText="1"/>
    </xf>
    <xf numFmtId="0" fontId="0" fillId="0" borderId="0" xfId="0" applyFill="1"/>
    <xf numFmtId="0" fontId="0" fillId="0" borderId="0" xfId="0" applyFill="1" applyAlignment="1">
      <alignment vertical="top"/>
    </xf>
    <xf numFmtId="49" fontId="2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164" fontId="4" fillId="0" borderId="2" xfId="1" applyNumberFormat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vertical="top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" fontId="5" fillId="0" borderId="2" xfId="1" applyNumberFormat="1" applyFont="1" applyFill="1" applyBorder="1" applyAlignment="1">
      <alignment horizontal="center" vertical="top"/>
    </xf>
    <xf numFmtId="164" fontId="5" fillId="0" borderId="2" xfId="1" applyNumberFormat="1" applyFont="1" applyFill="1" applyBorder="1" applyAlignment="1">
      <alignment horizontal="center" vertical="top"/>
    </xf>
    <xf numFmtId="165" fontId="5" fillId="0" borderId="3" xfId="1" applyNumberFormat="1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164" fontId="5" fillId="0" borderId="3" xfId="0" applyNumberFormat="1" applyFont="1" applyFill="1" applyBorder="1" applyAlignment="1" applyProtection="1">
      <alignment horizontal="center" vertical="top" wrapText="1"/>
    </xf>
    <xf numFmtId="0" fontId="8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4" fontId="0" fillId="0" borderId="0" xfId="0" applyNumberFormat="1" applyFill="1" applyAlignment="1">
      <alignment vertical="top"/>
    </xf>
    <xf numFmtId="164" fontId="0" fillId="0" borderId="0" xfId="0" applyNumberFormat="1" applyFill="1" applyAlignment="1">
      <alignment vertical="top"/>
    </xf>
    <xf numFmtId="9" fontId="0" fillId="0" borderId="0" xfId="1" applyFont="1" applyAlignment="1">
      <alignment vertical="top"/>
    </xf>
    <xf numFmtId="2" fontId="0" fillId="0" borderId="0" xfId="0" applyNumberFormat="1" applyFill="1" applyAlignment="1">
      <alignment vertical="top"/>
    </xf>
    <xf numFmtId="0" fontId="5" fillId="0" borderId="3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top"/>
    </xf>
    <xf numFmtId="0" fontId="9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top" wrapText="1"/>
    </xf>
    <xf numFmtId="166" fontId="5" fillId="0" borderId="2" xfId="1" applyNumberFormat="1" applyFont="1" applyFill="1" applyBorder="1" applyAlignment="1">
      <alignment horizontal="center" vertical="top"/>
    </xf>
    <xf numFmtId="0" fontId="0" fillId="0" borderId="0" xfId="0" applyFont="1" applyFill="1" applyAlignment="1">
      <alignment vertical="top"/>
    </xf>
    <xf numFmtId="0" fontId="0" fillId="0" borderId="0" xfId="0" applyFont="1" applyFill="1"/>
    <xf numFmtId="0" fontId="0" fillId="0" borderId="0" xfId="0" applyFont="1"/>
    <xf numFmtId="0" fontId="7" fillId="0" borderId="3" xfId="2" applyFont="1" applyFill="1" applyBorder="1" applyAlignment="1">
      <alignment horizontal="left" vertical="top" wrapText="1"/>
    </xf>
    <xf numFmtId="164" fontId="5" fillId="0" borderId="3" xfId="0" applyNumberFormat="1" applyFont="1" applyFill="1" applyBorder="1" applyAlignment="1">
      <alignment horizontal="center" vertical="top"/>
    </xf>
    <xf numFmtId="167" fontId="10" fillId="0" borderId="0" xfId="3" applyNumberFormat="1" applyFont="1" applyFill="1" applyAlignment="1">
      <alignment vertical="top"/>
    </xf>
    <xf numFmtId="4" fontId="11" fillId="0" borderId="0" xfId="0" applyNumberFormat="1" applyFont="1" applyFill="1" applyAlignment="1">
      <alignment vertical="top"/>
    </xf>
    <xf numFmtId="4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justify" vertical="top" wrapText="1"/>
    </xf>
    <xf numFmtId="43" fontId="10" fillId="0" borderId="0" xfId="3" applyNumberFormat="1" applyFont="1" applyFill="1" applyAlignment="1">
      <alignment vertical="top"/>
    </xf>
    <xf numFmtId="49" fontId="12" fillId="0" borderId="3" xfId="0" applyNumberFormat="1" applyFont="1" applyFill="1" applyBorder="1" applyAlignment="1">
      <alignment horizontal="right" vertical="top" wrapText="1"/>
    </xf>
    <xf numFmtId="49" fontId="0" fillId="0" borderId="3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left" vertical="top" wrapText="1"/>
    </xf>
    <xf numFmtId="0" fontId="5" fillId="0" borderId="3" xfId="4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top"/>
    </xf>
    <xf numFmtId="0" fontId="9" fillId="0" borderId="3" xfId="2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left" vertical="top"/>
    </xf>
    <xf numFmtId="0" fontId="7" fillId="0" borderId="1" xfId="2" applyFont="1" applyFill="1" applyBorder="1" applyAlignment="1">
      <alignment horizontal="left" vertical="top" wrapText="1"/>
    </xf>
    <xf numFmtId="49" fontId="15" fillId="0" borderId="3" xfId="0" applyNumberFormat="1" applyFont="1" applyFill="1" applyBorder="1" applyAlignment="1">
      <alignment horizontal="right" vertical="top" wrapText="1"/>
    </xf>
    <xf numFmtId="0" fontId="16" fillId="0" borderId="1" xfId="2" applyFont="1" applyFill="1" applyBorder="1" applyAlignment="1">
      <alignment horizontal="left" vertical="top" wrapText="1"/>
    </xf>
    <xf numFmtId="164" fontId="17" fillId="0" borderId="1" xfId="0" applyNumberFormat="1" applyFont="1" applyFill="1" applyBorder="1" applyAlignment="1">
      <alignment horizontal="center" vertical="top"/>
    </xf>
    <xf numFmtId="0" fontId="17" fillId="0" borderId="3" xfId="0" applyFont="1" applyFill="1" applyBorder="1" applyAlignment="1">
      <alignment horizontal="left" vertical="top" wrapText="1"/>
    </xf>
    <xf numFmtId="164" fontId="17" fillId="0" borderId="3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Font="1" applyAlignment="1">
      <alignment vertical="top"/>
    </xf>
    <xf numFmtId="0" fontId="4" fillId="0" borderId="3" xfId="0" applyNumberFormat="1" applyFont="1" applyFill="1" applyBorder="1" applyAlignment="1" applyProtection="1">
      <alignment horizontal="left" vertical="top" wrapText="1"/>
    </xf>
    <xf numFmtId="164" fontId="4" fillId="0" borderId="3" xfId="1" applyNumberFormat="1" applyFont="1" applyFill="1" applyBorder="1" applyAlignment="1">
      <alignment horizontal="center" vertical="top"/>
    </xf>
    <xf numFmtId="0" fontId="0" fillId="0" borderId="0" xfId="0" applyFill="1" applyAlignment="1"/>
    <xf numFmtId="4" fontId="0" fillId="0" borderId="0" xfId="0" applyNumberFormat="1" applyFill="1"/>
    <xf numFmtId="164" fontId="0" fillId="0" borderId="0" xfId="0" applyNumberFormat="1" applyFill="1"/>
    <xf numFmtId="0" fontId="20" fillId="0" borderId="3" xfId="0" applyNumberFormat="1" applyFont="1" applyFill="1" applyBorder="1" applyAlignment="1" applyProtection="1">
      <alignment horizontal="left" wrapText="1"/>
    </xf>
    <xf numFmtId="164" fontId="5" fillId="0" borderId="3" xfId="0" applyNumberFormat="1" applyFont="1" applyFill="1" applyBorder="1" applyAlignment="1"/>
    <xf numFmtId="0" fontId="0" fillId="0" borderId="0" xfId="0" applyAlignment="1"/>
    <xf numFmtId="0" fontId="20" fillId="0" borderId="3" xfId="0" applyFont="1" applyFill="1" applyBorder="1" applyAlignment="1">
      <alignment horizontal="left"/>
    </xf>
    <xf numFmtId="0" fontId="5" fillId="0" borderId="0" xfId="0" applyFont="1"/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right"/>
    </xf>
    <xf numFmtId="165" fontId="4" fillId="0" borderId="1" xfId="1" applyNumberFormat="1" applyFont="1" applyFill="1" applyBorder="1" applyAlignment="1">
      <alignment horizontal="center" vertical="top"/>
    </xf>
    <xf numFmtId="165" fontId="5" fillId="0" borderId="2" xfId="1" applyNumberFormat="1" applyFont="1" applyFill="1" applyBorder="1" applyAlignment="1">
      <alignment horizontal="center" vertical="top"/>
    </xf>
    <xf numFmtId="165" fontId="5" fillId="0" borderId="4" xfId="1" applyNumberFormat="1" applyFont="1" applyFill="1" applyBorder="1" applyAlignment="1">
      <alignment horizontal="center" vertical="top"/>
    </xf>
    <xf numFmtId="0" fontId="5" fillId="2" borderId="0" xfId="0" applyFont="1" applyFill="1"/>
    <xf numFmtId="164" fontId="5" fillId="0" borderId="3" xfId="1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vertical="top"/>
    </xf>
    <xf numFmtId="0" fontId="3" fillId="0" borderId="0" xfId="0" applyFont="1" applyFill="1" applyAlignment="1">
      <alignment horizontal="center" vertical="top"/>
    </xf>
    <xf numFmtId="0" fontId="0" fillId="0" borderId="0" xfId="0" applyFill="1" applyAlignment="1"/>
    <xf numFmtId="0" fontId="4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_35-КЗ(прил.1-48)" xfId="4"/>
    <cellStyle name="Обычный_Брг_03_3 2" xfId="2"/>
    <cellStyle name="Процентный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M300"/>
  <sheetViews>
    <sheetView tabSelected="1" topLeftCell="A64" zoomScaleNormal="100" workbookViewId="0">
      <selection activeCell="D64" sqref="D1:D1048576"/>
    </sheetView>
  </sheetViews>
  <sheetFormatPr defaultRowHeight="12.75" x14ac:dyDescent="0.2"/>
  <cols>
    <col min="1" max="1" width="20.5703125" style="2" customWidth="1"/>
    <col min="2" max="2" width="69.140625" style="2" customWidth="1"/>
    <col min="3" max="3" width="13" style="65" customWidth="1"/>
    <col min="4" max="4" width="15.5703125" style="2" customWidth="1"/>
    <col min="5" max="5" width="11.85546875" style="2" customWidth="1"/>
    <col min="6" max="6" width="13.85546875" style="3" bestFit="1" customWidth="1"/>
    <col min="7" max="7" width="9.140625" style="2" customWidth="1"/>
    <col min="8" max="8" width="14" style="2" customWidth="1"/>
    <col min="9" max="9" width="9.140625" style="2"/>
  </cols>
  <sheetData>
    <row r="1" spans="1:12" s="2" customFormat="1" ht="15" customHeight="1" x14ac:dyDescent="0.25">
      <c r="A1" s="1"/>
      <c r="B1" s="5"/>
      <c r="C1" s="71"/>
      <c r="E1" s="35" t="s">
        <v>358</v>
      </c>
      <c r="G1" s="72"/>
      <c r="H1" s="24"/>
      <c r="K1" s="72"/>
    </row>
    <row r="2" spans="1:12" s="2" customFormat="1" ht="15" customHeight="1" x14ac:dyDescent="0.25">
      <c r="A2" s="1"/>
      <c r="B2" s="5"/>
      <c r="C2" s="71"/>
      <c r="G2" s="72"/>
      <c r="H2" s="24"/>
      <c r="K2" s="72"/>
    </row>
    <row r="3" spans="1:12" s="2" customFormat="1" ht="15" customHeight="1" x14ac:dyDescent="0.25">
      <c r="A3" s="1"/>
      <c r="B3" s="82" t="s">
        <v>359</v>
      </c>
      <c r="C3" s="83"/>
      <c r="D3" s="83"/>
      <c r="E3" s="83"/>
      <c r="G3" s="72"/>
      <c r="H3" s="24"/>
      <c r="K3" s="72"/>
    </row>
    <row r="4" spans="1:12" s="2" customFormat="1" ht="15" customHeight="1" x14ac:dyDescent="0.25">
      <c r="A4" s="1"/>
      <c r="B4" s="82" t="s">
        <v>360</v>
      </c>
      <c r="C4" s="83"/>
      <c r="D4" s="83"/>
      <c r="E4" s="83"/>
      <c r="G4" s="72"/>
      <c r="H4" s="24"/>
      <c r="K4" s="72"/>
    </row>
    <row r="5" spans="1:12" s="2" customFormat="1" ht="15.75" x14ac:dyDescent="0.25">
      <c r="A5" s="4"/>
      <c r="B5" s="82" t="s">
        <v>363</v>
      </c>
      <c r="C5" s="83"/>
      <c r="D5" s="83"/>
      <c r="E5" s="83"/>
      <c r="G5" s="72"/>
      <c r="H5" s="24"/>
      <c r="K5" s="72"/>
      <c r="L5" s="2" t="s">
        <v>361</v>
      </c>
    </row>
    <row r="6" spans="1:12" s="2" customFormat="1" ht="15.75" x14ac:dyDescent="0.25">
      <c r="A6" s="1"/>
      <c r="B6" s="73"/>
      <c r="C6" s="74"/>
      <c r="D6" s="65"/>
      <c r="E6" s="75" t="s">
        <v>362</v>
      </c>
      <c r="G6" s="72"/>
      <c r="H6" s="24"/>
      <c r="K6" s="72"/>
    </row>
    <row r="7" spans="1:12" ht="12.75" customHeight="1" x14ac:dyDescent="0.2">
      <c r="A7" s="84" t="s">
        <v>0</v>
      </c>
      <c r="B7" s="86" t="s">
        <v>1</v>
      </c>
      <c r="C7" s="88" t="s">
        <v>2</v>
      </c>
      <c r="D7" s="92" t="s">
        <v>364</v>
      </c>
      <c r="E7" s="90" t="s">
        <v>3</v>
      </c>
    </row>
    <row r="8" spans="1:12" ht="27.75" customHeight="1" x14ac:dyDescent="0.2">
      <c r="A8" s="85"/>
      <c r="B8" s="87"/>
      <c r="C8" s="89"/>
      <c r="D8" s="93"/>
      <c r="E8" s="91"/>
    </row>
    <row r="9" spans="1:12" ht="17.45" customHeight="1" x14ac:dyDescent="0.2">
      <c r="A9" s="32" t="s">
        <v>4</v>
      </c>
      <c r="B9" s="6" t="s">
        <v>5</v>
      </c>
      <c r="C9" s="7">
        <f>SUM(C10+C22+C30+C41+C46+C52+C64+C78+C87+C136+C71+C16)</f>
        <v>211493.4</v>
      </c>
      <c r="D9" s="7">
        <f>SUM(D10+D22+D30+D41+D46+D52+D64+D78+D87+D136+D71+D16)</f>
        <v>204092.45778000006</v>
      </c>
      <c r="E9" s="8">
        <f>SUM(D9/C9)</f>
        <v>0.96500627338725498</v>
      </c>
      <c r="F9" s="9"/>
    </row>
    <row r="10" spans="1:12" ht="18.600000000000001" customHeight="1" x14ac:dyDescent="0.2">
      <c r="A10" s="10" t="s">
        <v>6</v>
      </c>
      <c r="B10" s="11" t="s">
        <v>7</v>
      </c>
      <c r="C10" s="13">
        <f>SUM(C11)</f>
        <v>86580.1</v>
      </c>
      <c r="D10" s="13">
        <f>SUM(D11)</f>
        <v>87215.35183</v>
      </c>
      <c r="E10" s="14">
        <f>SUM(D10/C10)</f>
        <v>1.0073371574992405</v>
      </c>
    </row>
    <row r="11" spans="1:12" ht="18" customHeight="1" x14ac:dyDescent="0.2">
      <c r="A11" s="10" t="s">
        <v>8</v>
      </c>
      <c r="B11" s="11" t="s">
        <v>9</v>
      </c>
      <c r="C11" s="13">
        <f>SUM(C12:C15)</f>
        <v>86580.1</v>
      </c>
      <c r="D11" s="13">
        <f>SUM(D12:D15)</f>
        <v>87215.35183</v>
      </c>
      <c r="E11" s="14">
        <f>SUM(D11/C11)</f>
        <v>1.0073371574992405</v>
      </c>
    </row>
    <row r="12" spans="1:12" ht="52.5" customHeight="1" x14ac:dyDescent="0.2">
      <c r="A12" s="10" t="s">
        <v>10</v>
      </c>
      <c r="B12" s="11" t="s">
        <v>11</v>
      </c>
      <c r="C12" s="16">
        <v>84520.1</v>
      </c>
      <c r="D12" s="16">
        <v>85104.786030000003</v>
      </c>
      <c r="E12" s="14">
        <f t="shared" ref="E12:E75" si="0">SUM(D12/C12)</f>
        <v>1.006917715785949</v>
      </c>
    </row>
    <row r="13" spans="1:12" ht="83.25" customHeight="1" x14ac:dyDescent="0.2">
      <c r="A13" s="10" t="s">
        <v>12</v>
      </c>
      <c r="B13" s="11" t="s">
        <v>13</v>
      </c>
      <c r="C13" s="16">
        <v>890</v>
      </c>
      <c r="D13" s="16">
        <v>900.15452000000005</v>
      </c>
      <c r="E13" s="14">
        <f t="shared" si="0"/>
        <v>1.0114095730337078</v>
      </c>
    </row>
    <row r="14" spans="1:12" ht="33" customHeight="1" x14ac:dyDescent="0.2">
      <c r="A14" s="17" t="s">
        <v>14</v>
      </c>
      <c r="B14" s="18" t="s">
        <v>15</v>
      </c>
      <c r="C14" s="16">
        <v>820</v>
      </c>
      <c r="D14" s="16">
        <v>835.02247999999997</v>
      </c>
      <c r="E14" s="14">
        <f t="shared" si="0"/>
        <v>1.0183200975609756</v>
      </c>
    </row>
    <row r="15" spans="1:12" ht="69.599999999999994" customHeight="1" x14ac:dyDescent="0.2">
      <c r="A15" s="10" t="s">
        <v>16</v>
      </c>
      <c r="B15" s="11" t="s">
        <v>17</v>
      </c>
      <c r="C15" s="16">
        <v>350</v>
      </c>
      <c r="D15" s="16">
        <v>375.3888</v>
      </c>
      <c r="E15" s="14">
        <f t="shared" si="0"/>
        <v>1.0725394285714285</v>
      </c>
    </row>
    <row r="16" spans="1:12" ht="30" customHeight="1" x14ac:dyDescent="0.2">
      <c r="A16" s="10" t="s">
        <v>18</v>
      </c>
      <c r="B16" s="11" t="s">
        <v>19</v>
      </c>
      <c r="C16" s="19">
        <f>SUM(C17)</f>
        <v>2781.5</v>
      </c>
      <c r="D16" s="19">
        <f>SUM(D17)</f>
        <v>2765.48027</v>
      </c>
      <c r="E16" s="14">
        <f t="shared" si="0"/>
        <v>0.99424061477619985</v>
      </c>
    </row>
    <row r="17" spans="1:7" ht="30" customHeight="1" x14ac:dyDescent="0.2">
      <c r="A17" s="10" t="s">
        <v>20</v>
      </c>
      <c r="B17" s="11" t="s">
        <v>21</v>
      </c>
      <c r="C17" s="19">
        <f>SUM(C18:C21)</f>
        <v>2781.5</v>
      </c>
      <c r="D17" s="19">
        <f>SUM(D18:D21)</f>
        <v>2765.48027</v>
      </c>
      <c r="E17" s="14">
        <f t="shared" si="0"/>
        <v>0.99424061477619985</v>
      </c>
    </row>
    <row r="18" spans="1:7" ht="32.25" customHeight="1" x14ac:dyDescent="0.2">
      <c r="A18" s="10" t="s">
        <v>22</v>
      </c>
      <c r="B18" s="11" t="s">
        <v>23</v>
      </c>
      <c r="C18" s="19">
        <v>1145</v>
      </c>
      <c r="D18" s="19">
        <v>1136.3341700000001</v>
      </c>
      <c r="E18" s="14">
        <f t="shared" si="0"/>
        <v>0.99243158951965071</v>
      </c>
    </row>
    <row r="19" spans="1:7" ht="45" customHeight="1" x14ac:dyDescent="0.2">
      <c r="A19" s="10" t="s">
        <v>24</v>
      </c>
      <c r="B19" s="11" t="s">
        <v>25</v>
      </c>
      <c r="C19" s="19">
        <v>11.5</v>
      </c>
      <c r="D19" s="19">
        <v>11.535679999999999</v>
      </c>
      <c r="E19" s="14">
        <f t="shared" si="0"/>
        <v>1.003102608695652</v>
      </c>
    </row>
    <row r="20" spans="1:7" ht="44.25" customHeight="1" x14ac:dyDescent="0.2">
      <c r="A20" s="10" t="s">
        <v>26</v>
      </c>
      <c r="B20" s="11" t="s">
        <v>27</v>
      </c>
      <c r="C20" s="19">
        <v>1840</v>
      </c>
      <c r="D20" s="19">
        <v>1837.69154</v>
      </c>
      <c r="E20" s="14">
        <f t="shared" si="0"/>
        <v>0.99874540217391305</v>
      </c>
    </row>
    <row r="21" spans="1:7" ht="42.75" customHeight="1" x14ac:dyDescent="0.2">
      <c r="A21" s="10" t="s">
        <v>28</v>
      </c>
      <c r="B21" s="11" t="s">
        <v>29</v>
      </c>
      <c r="C21" s="19">
        <v>-215</v>
      </c>
      <c r="D21" s="19">
        <v>-220.08112</v>
      </c>
      <c r="E21" s="14">
        <f t="shared" si="0"/>
        <v>1.0236331162790697</v>
      </c>
    </row>
    <row r="22" spans="1:7" ht="16.899999999999999" customHeight="1" x14ac:dyDescent="0.2">
      <c r="A22" s="10" t="s">
        <v>30</v>
      </c>
      <c r="B22" s="11" t="s">
        <v>31</v>
      </c>
      <c r="C22" s="13">
        <f>SUM(C26+C23+C29)</f>
        <v>25859.599999999999</v>
      </c>
      <c r="D22" s="13">
        <f>SUM(D26+D23+D29)</f>
        <v>25864.414789999999</v>
      </c>
      <c r="E22" s="14">
        <f t="shared" si="0"/>
        <v>1.0001861896549058</v>
      </c>
    </row>
    <row r="23" spans="1:7" ht="17.45" customHeight="1" x14ac:dyDescent="0.2">
      <c r="A23" s="10" t="s">
        <v>32</v>
      </c>
      <c r="B23" s="11" t="s">
        <v>33</v>
      </c>
      <c r="C23" s="16">
        <f>SUM(C24:C25)</f>
        <v>21695</v>
      </c>
      <c r="D23" s="16">
        <f>SUM(D24:D25)</f>
        <v>21511.556349999999</v>
      </c>
      <c r="E23" s="14">
        <f t="shared" si="0"/>
        <v>0.99154442728739334</v>
      </c>
    </row>
    <row r="24" spans="1:7" ht="17.45" hidden="1" customHeight="1" x14ac:dyDescent="0.2">
      <c r="A24" s="10" t="s">
        <v>34</v>
      </c>
      <c r="B24" s="11" t="s">
        <v>33</v>
      </c>
      <c r="C24" s="19">
        <v>21674</v>
      </c>
      <c r="D24" s="19">
        <v>21487.188269999999</v>
      </c>
      <c r="E24" s="14">
        <f t="shared" si="0"/>
        <v>0.99138083740887695</v>
      </c>
    </row>
    <row r="25" spans="1:7" ht="31.15" hidden="1" customHeight="1" x14ac:dyDescent="0.2">
      <c r="A25" s="10" t="s">
        <v>35</v>
      </c>
      <c r="B25" s="11" t="s">
        <v>36</v>
      </c>
      <c r="C25" s="19">
        <v>21</v>
      </c>
      <c r="D25" s="19">
        <v>24.368079999999999</v>
      </c>
      <c r="E25" s="14">
        <f t="shared" si="0"/>
        <v>1.1603847619047618</v>
      </c>
    </row>
    <row r="26" spans="1:7" ht="18" customHeight="1" x14ac:dyDescent="0.2">
      <c r="A26" s="10" t="s">
        <v>37</v>
      </c>
      <c r="B26" s="11" t="s">
        <v>38</v>
      </c>
      <c r="C26" s="19">
        <f>SUM(C27:C28)</f>
        <v>2810.6</v>
      </c>
      <c r="D26" s="19">
        <f>SUM(D27:D28)</f>
        <v>2815.6179400000001</v>
      </c>
      <c r="E26" s="14">
        <f t="shared" si="0"/>
        <v>1.001785362556038</v>
      </c>
    </row>
    <row r="27" spans="1:7" ht="18.600000000000001" hidden="1" customHeight="1" x14ac:dyDescent="0.2">
      <c r="A27" s="10" t="s">
        <v>39</v>
      </c>
      <c r="B27" s="11" t="s">
        <v>38</v>
      </c>
      <c r="C27" s="19">
        <v>2810.6</v>
      </c>
      <c r="D27" s="19">
        <v>2815.6179400000001</v>
      </c>
      <c r="E27" s="14">
        <f t="shared" si="0"/>
        <v>1.001785362556038</v>
      </c>
      <c r="G27" s="20"/>
    </row>
    <row r="28" spans="1:7" ht="29.45" hidden="1" customHeight="1" x14ac:dyDescent="0.2">
      <c r="A28" s="10" t="s">
        <v>40</v>
      </c>
      <c r="B28" s="11" t="s">
        <v>41</v>
      </c>
      <c r="C28" s="19"/>
      <c r="D28" s="19"/>
      <c r="E28" s="14" t="e">
        <f t="shared" si="0"/>
        <v>#DIV/0!</v>
      </c>
    </row>
    <row r="29" spans="1:7" ht="29.45" customHeight="1" x14ac:dyDescent="0.2">
      <c r="A29" s="10" t="s">
        <v>42</v>
      </c>
      <c r="B29" s="11" t="s">
        <v>43</v>
      </c>
      <c r="C29" s="19">
        <v>1354</v>
      </c>
      <c r="D29" s="19">
        <v>1537.2405000000001</v>
      </c>
      <c r="E29" s="14">
        <f t="shared" si="0"/>
        <v>1.1353327178729691</v>
      </c>
    </row>
    <row r="30" spans="1:7" ht="15.6" customHeight="1" x14ac:dyDescent="0.2">
      <c r="A30" s="10" t="s">
        <v>44</v>
      </c>
      <c r="B30" s="10" t="s">
        <v>45</v>
      </c>
      <c r="C30" s="13">
        <f>SUM(C31+C33+C36)</f>
        <v>57971.4</v>
      </c>
      <c r="D30" s="13">
        <f>SUM(D31+D33+D36)</f>
        <v>57795.252500000002</v>
      </c>
      <c r="E30" s="14">
        <f t="shared" si="0"/>
        <v>0.99696147583118577</v>
      </c>
    </row>
    <row r="31" spans="1:7" ht="18" customHeight="1" x14ac:dyDescent="0.2">
      <c r="A31" s="10" t="s">
        <v>46</v>
      </c>
      <c r="B31" s="10" t="s">
        <v>47</v>
      </c>
      <c r="C31" s="13">
        <f>SUM(C32)</f>
        <v>6690</v>
      </c>
      <c r="D31" s="13">
        <f>SUM(D32)</f>
        <v>6855.7541099999999</v>
      </c>
      <c r="E31" s="14">
        <f t="shared" si="0"/>
        <v>1.0247763991031389</v>
      </c>
    </row>
    <row r="32" spans="1:7" ht="30" hidden="1" customHeight="1" x14ac:dyDescent="0.2">
      <c r="A32" s="10" t="s">
        <v>48</v>
      </c>
      <c r="B32" s="10" t="s">
        <v>49</v>
      </c>
      <c r="C32" s="16">
        <v>6690</v>
      </c>
      <c r="D32" s="16">
        <v>6855.7541099999999</v>
      </c>
      <c r="E32" s="14">
        <f t="shared" si="0"/>
        <v>1.0247763991031389</v>
      </c>
      <c r="G32" s="20"/>
    </row>
    <row r="33" spans="1:5" ht="17.45" customHeight="1" x14ac:dyDescent="0.2">
      <c r="A33" s="10" t="s">
        <v>50</v>
      </c>
      <c r="B33" s="10" t="s">
        <v>51</v>
      </c>
      <c r="C33" s="19">
        <f>SUM(C34:C35)</f>
        <v>24893</v>
      </c>
      <c r="D33" s="19">
        <f>SUM(D34:D35)</f>
        <v>24419.836810000001</v>
      </c>
      <c r="E33" s="14">
        <f t="shared" si="0"/>
        <v>0.98099211866789859</v>
      </c>
    </row>
    <row r="34" spans="1:5" ht="18.600000000000001" customHeight="1" x14ac:dyDescent="0.2">
      <c r="A34" s="10" t="s">
        <v>52</v>
      </c>
      <c r="B34" s="10" t="s">
        <v>53</v>
      </c>
      <c r="C34" s="19">
        <v>2700</v>
      </c>
      <c r="D34" s="19">
        <v>2236.2501200000002</v>
      </c>
      <c r="E34" s="14">
        <f t="shared" si="0"/>
        <v>0.82824078518518529</v>
      </c>
    </row>
    <row r="35" spans="1:5" ht="18" customHeight="1" x14ac:dyDescent="0.2">
      <c r="A35" s="10" t="s">
        <v>54</v>
      </c>
      <c r="B35" s="10" t="s">
        <v>55</v>
      </c>
      <c r="C35" s="19">
        <v>22193</v>
      </c>
      <c r="D35" s="19">
        <v>22183.58669</v>
      </c>
      <c r="E35" s="14">
        <f t="shared" si="0"/>
        <v>0.99957584328391835</v>
      </c>
    </row>
    <row r="36" spans="1:5" ht="15" customHeight="1" x14ac:dyDescent="0.2">
      <c r="A36" s="10" t="s">
        <v>56</v>
      </c>
      <c r="B36" s="10" t="s">
        <v>57</v>
      </c>
      <c r="C36" s="13">
        <f>SUM(C37+C39)</f>
        <v>26388.400000000001</v>
      </c>
      <c r="D36" s="13">
        <f>SUM(D37+D39)</f>
        <v>26519.66158</v>
      </c>
      <c r="E36" s="14">
        <f t="shared" si="0"/>
        <v>1.0049742151854602</v>
      </c>
    </row>
    <row r="37" spans="1:5" ht="16.5" customHeight="1" x14ac:dyDescent="0.2">
      <c r="A37" s="10" t="s">
        <v>58</v>
      </c>
      <c r="B37" s="10" t="s">
        <v>59</v>
      </c>
      <c r="C37" s="13">
        <f>SUM(C38)</f>
        <v>17910</v>
      </c>
      <c r="D37" s="13">
        <f>SUM(D38)</f>
        <v>17725.935560000002</v>
      </c>
      <c r="E37" s="14">
        <f t="shared" si="0"/>
        <v>0.98972281183696265</v>
      </c>
    </row>
    <row r="38" spans="1:5" ht="29.25" customHeight="1" x14ac:dyDescent="0.2">
      <c r="A38" s="10" t="s">
        <v>60</v>
      </c>
      <c r="B38" s="10" t="s">
        <v>61</v>
      </c>
      <c r="C38" s="16">
        <v>17910</v>
      </c>
      <c r="D38" s="16">
        <v>17725.935560000002</v>
      </c>
      <c r="E38" s="14">
        <f t="shared" si="0"/>
        <v>0.98972281183696265</v>
      </c>
    </row>
    <row r="39" spans="1:5" ht="18.75" customHeight="1" x14ac:dyDescent="0.2">
      <c r="A39" s="10" t="s">
        <v>62</v>
      </c>
      <c r="B39" s="10" t="s">
        <v>63</v>
      </c>
      <c r="C39" s="16">
        <f>SUM(C40)</f>
        <v>8478.4</v>
      </c>
      <c r="D39" s="16">
        <f>SUM(D40)</f>
        <v>8793.7260200000001</v>
      </c>
      <c r="E39" s="14">
        <f t="shared" si="0"/>
        <v>1.0371916894697113</v>
      </c>
    </row>
    <row r="40" spans="1:5" ht="31.5" customHeight="1" x14ac:dyDescent="0.2">
      <c r="A40" s="10" t="s">
        <v>64</v>
      </c>
      <c r="B40" s="10" t="s">
        <v>65</v>
      </c>
      <c r="C40" s="16">
        <v>8478.4</v>
      </c>
      <c r="D40" s="16">
        <v>8793.7260200000001</v>
      </c>
      <c r="E40" s="14">
        <f t="shared" si="0"/>
        <v>1.0371916894697113</v>
      </c>
    </row>
    <row r="41" spans="1:5" ht="16.149999999999999" customHeight="1" x14ac:dyDescent="0.2">
      <c r="A41" s="21" t="s">
        <v>66</v>
      </c>
      <c r="B41" s="21" t="s">
        <v>67</v>
      </c>
      <c r="C41" s="22">
        <f>SUM(C42+C44)</f>
        <v>4335</v>
      </c>
      <c r="D41" s="22">
        <f>SUM(D42+D44)</f>
        <v>4398.8978999999999</v>
      </c>
      <c r="E41" s="14">
        <f t="shared" si="0"/>
        <v>1.01474</v>
      </c>
    </row>
    <row r="42" spans="1:5" ht="28.5" customHeight="1" x14ac:dyDescent="0.2">
      <c r="A42" s="10" t="s">
        <v>68</v>
      </c>
      <c r="B42" s="10" t="s">
        <v>69</v>
      </c>
      <c r="C42" s="22">
        <f>SUM(C43)</f>
        <v>4300</v>
      </c>
      <c r="D42" s="22">
        <f>SUM(D43)</f>
        <v>4363.8978999999999</v>
      </c>
      <c r="E42" s="14">
        <f t="shared" si="0"/>
        <v>1.0148599767441859</v>
      </c>
    </row>
    <row r="43" spans="1:5" ht="31.5" customHeight="1" x14ac:dyDescent="0.2">
      <c r="A43" s="10" t="s">
        <v>70</v>
      </c>
      <c r="B43" s="10" t="s">
        <v>71</v>
      </c>
      <c r="C43" s="16">
        <v>4300</v>
      </c>
      <c r="D43" s="16">
        <v>4363.8978999999999</v>
      </c>
      <c r="E43" s="14">
        <f t="shared" si="0"/>
        <v>1.0148599767441859</v>
      </c>
    </row>
    <row r="44" spans="1:5" ht="28.5" customHeight="1" x14ac:dyDescent="0.2">
      <c r="A44" s="10" t="s">
        <v>72</v>
      </c>
      <c r="B44" s="10" t="s">
        <v>73</v>
      </c>
      <c r="C44" s="16">
        <f>SUM(C45)</f>
        <v>35</v>
      </c>
      <c r="D44" s="16">
        <f>SUM(D45)</f>
        <v>35</v>
      </c>
      <c r="E44" s="14">
        <f t="shared" si="0"/>
        <v>1</v>
      </c>
    </row>
    <row r="45" spans="1:5" ht="29.25" customHeight="1" x14ac:dyDescent="0.2">
      <c r="A45" s="10" t="s">
        <v>74</v>
      </c>
      <c r="B45" s="10" t="s">
        <v>75</v>
      </c>
      <c r="C45" s="16">
        <v>35</v>
      </c>
      <c r="D45" s="16">
        <v>35</v>
      </c>
      <c r="E45" s="14">
        <f t="shared" si="0"/>
        <v>1</v>
      </c>
    </row>
    <row r="46" spans="1:5" ht="31.15" hidden="1" customHeight="1" x14ac:dyDescent="0.2">
      <c r="A46" s="10" t="s">
        <v>76</v>
      </c>
      <c r="B46" s="10" t="s">
        <v>77</v>
      </c>
      <c r="C46" s="16">
        <f>SUM(C49+C47)</f>
        <v>0</v>
      </c>
      <c r="D46" s="16">
        <f>SUM(D49+D47)</f>
        <v>0</v>
      </c>
      <c r="E46" s="14"/>
    </row>
    <row r="47" spans="1:5" ht="18.600000000000001" hidden="1" customHeight="1" x14ac:dyDescent="0.2">
      <c r="A47" s="10" t="s">
        <v>78</v>
      </c>
      <c r="B47" s="10" t="s">
        <v>79</v>
      </c>
      <c r="C47" s="13">
        <f>SUM(C48)</f>
        <v>0</v>
      </c>
      <c r="D47" s="13">
        <f>SUM(D48)</f>
        <v>0</v>
      </c>
      <c r="E47" s="14"/>
    </row>
    <row r="48" spans="1:5" ht="25.5" hidden="1" customHeight="1" x14ac:dyDescent="0.2">
      <c r="A48" s="10" t="s">
        <v>80</v>
      </c>
      <c r="B48" s="10" t="s">
        <v>81</v>
      </c>
      <c r="C48" s="16">
        <v>0</v>
      </c>
      <c r="D48" s="16">
        <v>0</v>
      </c>
      <c r="E48" s="14"/>
    </row>
    <row r="49" spans="1:10" ht="17.45" hidden="1" customHeight="1" x14ac:dyDescent="0.2">
      <c r="A49" s="10" t="s">
        <v>82</v>
      </c>
      <c r="B49" s="10" t="s">
        <v>83</v>
      </c>
      <c r="C49" s="13">
        <f>SUM(C50+C51)</f>
        <v>0</v>
      </c>
      <c r="D49" s="13">
        <f>SUM(D50+D51)</f>
        <v>0</v>
      </c>
      <c r="E49" s="14"/>
    </row>
    <row r="50" spans="1:10" ht="38.25" hidden="1" customHeight="1" x14ac:dyDescent="0.2">
      <c r="A50" s="10" t="s">
        <v>84</v>
      </c>
      <c r="B50" s="10" t="s">
        <v>85</v>
      </c>
      <c r="C50" s="16"/>
      <c r="D50" s="16"/>
      <c r="E50" s="14"/>
    </row>
    <row r="51" spans="1:10" ht="17.45" hidden="1" customHeight="1" x14ac:dyDescent="0.2">
      <c r="A51" s="10" t="s">
        <v>86</v>
      </c>
      <c r="B51" s="10" t="s">
        <v>87</v>
      </c>
      <c r="C51" s="16"/>
      <c r="D51" s="16"/>
      <c r="E51" s="14"/>
    </row>
    <row r="52" spans="1:10" ht="25.5" x14ac:dyDescent="0.2">
      <c r="A52" s="10" t="s">
        <v>88</v>
      </c>
      <c r="B52" s="10" t="s">
        <v>89</v>
      </c>
      <c r="C52" s="13">
        <f>SUM(C53+C55+C61)</f>
        <v>13931.2</v>
      </c>
      <c r="D52" s="13">
        <f>SUM(D53+D55+D61)</f>
        <v>13432.498920000002</v>
      </c>
      <c r="E52" s="14">
        <f t="shared" si="0"/>
        <v>0.96420257551395439</v>
      </c>
    </row>
    <row r="53" spans="1:10" ht="54" customHeight="1" x14ac:dyDescent="0.2">
      <c r="A53" s="10" t="s">
        <v>90</v>
      </c>
      <c r="B53" s="10" t="s">
        <v>91</v>
      </c>
      <c r="C53" s="13">
        <f>SUM(C54)</f>
        <v>1015.9</v>
      </c>
      <c r="D53" s="13">
        <f>SUM(D54)</f>
        <v>287.61720000000003</v>
      </c>
      <c r="E53" s="14">
        <f t="shared" si="0"/>
        <v>0.28311566099025498</v>
      </c>
      <c r="F53" s="23"/>
    </row>
    <row r="54" spans="1:10" ht="41.25" customHeight="1" x14ac:dyDescent="0.2">
      <c r="A54" s="10" t="s">
        <v>92</v>
      </c>
      <c r="B54" s="10" t="s">
        <v>93</v>
      </c>
      <c r="C54" s="13">
        <v>1015.9</v>
      </c>
      <c r="D54" s="13">
        <v>287.61720000000003</v>
      </c>
      <c r="E54" s="14">
        <f t="shared" si="0"/>
        <v>0.28311566099025498</v>
      </c>
    </row>
    <row r="55" spans="1:10" ht="53.25" customHeight="1" x14ac:dyDescent="0.2">
      <c r="A55" s="10" t="s">
        <v>94</v>
      </c>
      <c r="B55" s="10" t="s">
        <v>95</v>
      </c>
      <c r="C55" s="13">
        <f>SUM(C56+C57+C59)</f>
        <v>12063.7</v>
      </c>
      <c r="D55" s="13">
        <f>SUM(D56+D57+D59)</f>
        <v>12196.184130000001</v>
      </c>
      <c r="E55" s="14">
        <f t="shared" si="0"/>
        <v>1.0109820477962814</v>
      </c>
    </row>
    <row r="56" spans="1:10" ht="55.9" customHeight="1" x14ac:dyDescent="0.2">
      <c r="A56" s="10" t="s">
        <v>96</v>
      </c>
      <c r="B56" s="10" t="s">
        <v>97</v>
      </c>
      <c r="C56" s="13">
        <v>3566.5</v>
      </c>
      <c r="D56" s="13">
        <v>3673.0624899999998</v>
      </c>
      <c r="E56" s="14">
        <f t="shared" si="0"/>
        <v>1.029878729847189</v>
      </c>
      <c r="H56" s="24"/>
    </row>
    <row r="57" spans="1:10" ht="54.6" customHeight="1" x14ac:dyDescent="0.2">
      <c r="A57" s="10" t="s">
        <v>98</v>
      </c>
      <c r="B57" s="10" t="s">
        <v>99</v>
      </c>
      <c r="C57" s="13">
        <f>SUM(C58)</f>
        <v>80.3</v>
      </c>
      <c r="D57" s="13">
        <f>SUM(D58)</f>
        <v>108.94201</v>
      </c>
      <c r="E57" s="14">
        <f t="shared" si="0"/>
        <v>1.3566875466998756</v>
      </c>
    </row>
    <row r="58" spans="1:10" ht="41.25" customHeight="1" x14ac:dyDescent="0.2">
      <c r="A58" s="10" t="s">
        <v>100</v>
      </c>
      <c r="B58" s="10" t="s">
        <v>101</v>
      </c>
      <c r="C58" s="16">
        <v>80.3</v>
      </c>
      <c r="D58" s="16">
        <v>108.94201</v>
      </c>
      <c r="E58" s="14">
        <f t="shared" si="0"/>
        <v>1.3566875466998756</v>
      </c>
      <c r="F58" s="25"/>
      <c r="H58" s="26"/>
      <c r="J58" s="27"/>
    </row>
    <row r="59" spans="1:10" ht="30.75" customHeight="1" x14ac:dyDescent="0.2">
      <c r="A59" s="10" t="s">
        <v>102</v>
      </c>
      <c r="B59" s="10" t="s">
        <v>103</v>
      </c>
      <c r="C59" s="13">
        <f>SUM(C60)</f>
        <v>8416.9</v>
      </c>
      <c r="D59" s="13">
        <f>SUM(D60)</f>
        <v>8414.1796300000005</v>
      </c>
      <c r="E59" s="14">
        <f t="shared" si="0"/>
        <v>0.99967679668286435</v>
      </c>
    </row>
    <row r="60" spans="1:10" ht="30.75" customHeight="1" x14ac:dyDescent="0.2">
      <c r="A60" s="10" t="s">
        <v>104</v>
      </c>
      <c r="B60" s="10" t="s">
        <v>105</v>
      </c>
      <c r="C60" s="16">
        <v>8416.9</v>
      </c>
      <c r="D60" s="16">
        <v>8414.1796300000005</v>
      </c>
      <c r="E60" s="14">
        <f t="shared" si="0"/>
        <v>0.99967679668286435</v>
      </c>
      <c r="F60" s="28"/>
    </row>
    <row r="61" spans="1:10" ht="57.6" customHeight="1" x14ac:dyDescent="0.2">
      <c r="A61" s="10" t="s">
        <v>106</v>
      </c>
      <c r="B61" s="10" t="s">
        <v>107</v>
      </c>
      <c r="C61" s="19">
        <f>SUM(C63)</f>
        <v>851.6</v>
      </c>
      <c r="D61" s="19">
        <f>SUM(D63)</f>
        <v>948.69758999999999</v>
      </c>
      <c r="E61" s="14">
        <f t="shared" si="0"/>
        <v>1.1140178370126819</v>
      </c>
    </row>
    <row r="62" spans="1:10" ht="56.45" customHeight="1" x14ac:dyDescent="0.2">
      <c r="A62" s="10" t="s">
        <v>108</v>
      </c>
      <c r="B62" s="10" t="s">
        <v>109</v>
      </c>
      <c r="C62" s="19">
        <f>SUM(C63)</f>
        <v>851.6</v>
      </c>
      <c r="D62" s="19">
        <f>SUM(D63)</f>
        <v>948.69758999999999</v>
      </c>
      <c r="E62" s="14">
        <f t="shared" si="0"/>
        <v>1.1140178370126819</v>
      </c>
    </row>
    <row r="63" spans="1:10" ht="55.9" customHeight="1" x14ac:dyDescent="0.2">
      <c r="A63" s="10" t="s">
        <v>110</v>
      </c>
      <c r="B63" s="10" t="s">
        <v>111</v>
      </c>
      <c r="C63" s="19">
        <v>851.6</v>
      </c>
      <c r="D63" s="19">
        <v>948.69758999999999</v>
      </c>
      <c r="E63" s="14">
        <f t="shared" si="0"/>
        <v>1.1140178370126819</v>
      </c>
    </row>
    <row r="64" spans="1:10" ht="17.45" customHeight="1" x14ac:dyDescent="0.2">
      <c r="A64" s="10" t="s">
        <v>112</v>
      </c>
      <c r="B64" s="10" t="s">
        <v>113</v>
      </c>
      <c r="C64" s="13">
        <f>SUM(C65:C68)</f>
        <v>141.60000000000002</v>
      </c>
      <c r="D64" s="13">
        <f>SUM(D65:D70)</f>
        <v>85.403649999999999</v>
      </c>
      <c r="E64" s="14">
        <f t="shared" si="0"/>
        <v>0.6031331214689265</v>
      </c>
    </row>
    <row r="65" spans="1:5" ht="28.5" customHeight="1" x14ac:dyDescent="0.2">
      <c r="A65" s="10" t="s">
        <v>114</v>
      </c>
      <c r="B65" s="10" t="s">
        <v>115</v>
      </c>
      <c r="C65" s="12">
        <v>37.4</v>
      </c>
      <c r="D65" s="13">
        <v>35.537649999999999</v>
      </c>
      <c r="E65" s="14">
        <f t="shared" si="0"/>
        <v>0.95020454545454547</v>
      </c>
    </row>
    <row r="66" spans="1:5" ht="27.75" customHeight="1" x14ac:dyDescent="0.2">
      <c r="A66" s="10" t="s">
        <v>116</v>
      </c>
      <c r="B66" s="10" t="s">
        <v>117</v>
      </c>
      <c r="C66" s="12"/>
      <c r="D66" s="13">
        <v>4.1031300000000002</v>
      </c>
      <c r="E66" s="14"/>
    </row>
    <row r="67" spans="1:5" ht="19.899999999999999" customHeight="1" x14ac:dyDescent="0.2">
      <c r="A67" s="10" t="s">
        <v>118</v>
      </c>
      <c r="B67" s="10" t="s">
        <v>119</v>
      </c>
      <c r="C67" s="12">
        <v>73.900000000000006</v>
      </c>
      <c r="D67" s="13">
        <v>38.310639999999999</v>
      </c>
      <c r="E67" s="14">
        <f t="shared" si="0"/>
        <v>0.5184119079837618</v>
      </c>
    </row>
    <row r="68" spans="1:5" ht="18" customHeight="1" x14ac:dyDescent="0.2">
      <c r="A68" s="10" t="s">
        <v>120</v>
      </c>
      <c r="B68" s="10" t="s">
        <v>121</v>
      </c>
      <c r="C68" s="15">
        <v>30.3</v>
      </c>
      <c r="D68" s="16">
        <v>3.7569599999999999</v>
      </c>
      <c r="E68" s="14">
        <f t="shared" si="0"/>
        <v>0.12399207920792078</v>
      </c>
    </row>
    <row r="69" spans="1:5" ht="18" hidden="1" customHeight="1" x14ac:dyDescent="0.2">
      <c r="A69" s="10" t="s">
        <v>122</v>
      </c>
      <c r="B69" s="10" t="s">
        <v>123</v>
      </c>
      <c r="C69" s="16">
        <v>0</v>
      </c>
      <c r="D69" s="16">
        <v>0</v>
      </c>
      <c r="E69" s="14"/>
    </row>
    <row r="70" spans="1:5" ht="33" customHeight="1" x14ac:dyDescent="0.2">
      <c r="A70" s="10" t="s">
        <v>124</v>
      </c>
      <c r="B70" s="10" t="s">
        <v>125</v>
      </c>
      <c r="C70" s="16">
        <v>0</v>
      </c>
      <c r="D70" s="16">
        <v>3.6952699999999998</v>
      </c>
      <c r="E70" s="14"/>
    </row>
    <row r="71" spans="1:5" ht="29.25" customHeight="1" x14ac:dyDescent="0.2">
      <c r="A71" s="10" t="s">
        <v>126</v>
      </c>
      <c r="B71" s="10" t="s">
        <v>127</v>
      </c>
      <c r="C71" s="19">
        <f>SUM(C72+C74)</f>
        <v>180.39999999999998</v>
      </c>
      <c r="D71" s="19">
        <f>SUM(D72+D74)</f>
        <v>399.98374999999999</v>
      </c>
      <c r="E71" s="14">
        <f t="shared" si="0"/>
        <v>2.2172048226164081</v>
      </c>
    </row>
    <row r="72" spans="1:5" ht="30" customHeight="1" x14ac:dyDescent="0.2">
      <c r="A72" s="10" t="s">
        <v>128</v>
      </c>
      <c r="B72" s="10" t="s">
        <v>129</v>
      </c>
      <c r="C72" s="19">
        <v>49.3</v>
      </c>
      <c r="D72" s="19">
        <f>SUM(D73)</f>
        <v>51.034730000000003</v>
      </c>
      <c r="E72" s="14">
        <f t="shared" si="0"/>
        <v>1.0351872210953348</v>
      </c>
    </row>
    <row r="73" spans="1:5" ht="17.25" hidden="1" customHeight="1" x14ac:dyDescent="0.2">
      <c r="A73" s="29">
        <v>710</v>
      </c>
      <c r="B73" s="10"/>
      <c r="C73" s="19">
        <v>49.3</v>
      </c>
      <c r="D73" s="19">
        <v>51.034730000000003</v>
      </c>
      <c r="E73" s="14">
        <f t="shared" si="0"/>
        <v>1.0351872210953348</v>
      </c>
    </row>
    <row r="74" spans="1:5" ht="18" customHeight="1" x14ac:dyDescent="0.2">
      <c r="A74" s="10" t="s">
        <v>130</v>
      </c>
      <c r="B74" s="10" t="s">
        <v>131</v>
      </c>
      <c r="C74" s="19">
        <v>131.1</v>
      </c>
      <c r="D74" s="19">
        <f>SUM(D75:D77)</f>
        <v>348.94901999999996</v>
      </c>
      <c r="E74" s="14">
        <f t="shared" si="0"/>
        <v>2.6617011441647596</v>
      </c>
    </row>
    <row r="75" spans="1:5" ht="18" hidden="1" customHeight="1" x14ac:dyDescent="0.2">
      <c r="A75" s="29">
        <v>710</v>
      </c>
      <c r="B75" s="10"/>
      <c r="C75" s="19">
        <v>131.1</v>
      </c>
      <c r="D75" s="19">
        <v>250.53255999999999</v>
      </c>
      <c r="E75" s="14">
        <f t="shared" si="0"/>
        <v>1.9110035087719299</v>
      </c>
    </row>
    <row r="76" spans="1:5" ht="18" hidden="1" customHeight="1" x14ac:dyDescent="0.2">
      <c r="A76" s="29">
        <v>720</v>
      </c>
      <c r="B76" s="10"/>
      <c r="C76" s="19"/>
      <c r="D76" s="19">
        <v>16.276479999999999</v>
      </c>
      <c r="E76" s="14" t="e">
        <f t="shared" ref="E76:E139" si="1">SUM(D76/C76)</f>
        <v>#DIV/0!</v>
      </c>
    </row>
    <row r="77" spans="1:5" ht="18" hidden="1" customHeight="1" x14ac:dyDescent="0.2">
      <c r="A77" s="29">
        <v>740</v>
      </c>
      <c r="B77" s="10"/>
      <c r="C77" s="19"/>
      <c r="D77" s="19">
        <v>82.139979999999994</v>
      </c>
      <c r="E77" s="14" t="e">
        <f t="shared" si="1"/>
        <v>#DIV/0!</v>
      </c>
    </row>
    <row r="78" spans="1:5" ht="17.45" customHeight="1" x14ac:dyDescent="0.2">
      <c r="A78" s="10" t="s">
        <v>132</v>
      </c>
      <c r="B78" s="10" t="s">
        <v>133</v>
      </c>
      <c r="C78" s="19">
        <f>SUM(C83+C79)+C85</f>
        <v>13688.800000000001</v>
      </c>
      <c r="D78" s="19">
        <f>SUM(D83+D79)+D85</f>
        <v>5664.6665899999998</v>
      </c>
      <c r="E78" s="14">
        <f t="shared" si="1"/>
        <v>0.41381761659166616</v>
      </c>
    </row>
    <row r="79" spans="1:5" ht="54" customHeight="1" x14ac:dyDescent="0.2">
      <c r="A79" s="81" t="s">
        <v>134</v>
      </c>
      <c r="B79" s="11" t="s">
        <v>135</v>
      </c>
      <c r="C79" s="19">
        <f t="shared" ref="C79:D80" si="2">SUM(C80)</f>
        <v>12813.5</v>
      </c>
      <c r="D79" s="19">
        <f t="shared" si="2"/>
        <v>1150.06159</v>
      </c>
      <c r="E79" s="14">
        <f t="shared" si="1"/>
        <v>8.975389940297343E-2</v>
      </c>
    </row>
    <row r="80" spans="1:5" ht="53.25" hidden="1" customHeight="1" x14ac:dyDescent="0.2">
      <c r="A80" s="81" t="s">
        <v>136</v>
      </c>
      <c r="B80" s="11" t="s">
        <v>137</v>
      </c>
      <c r="C80" s="19">
        <f t="shared" si="2"/>
        <v>12813.5</v>
      </c>
      <c r="D80" s="19">
        <f t="shared" si="2"/>
        <v>1150.06159</v>
      </c>
      <c r="E80" s="14">
        <f t="shared" si="1"/>
        <v>8.975389940297343E-2</v>
      </c>
    </row>
    <row r="81" spans="1:6" ht="52.5" customHeight="1" x14ac:dyDescent="0.2">
      <c r="A81" s="81" t="s">
        <v>138</v>
      </c>
      <c r="B81" s="11" t="s">
        <v>139</v>
      </c>
      <c r="C81" s="19">
        <v>12813.5</v>
      </c>
      <c r="D81" s="19">
        <v>1150.06159</v>
      </c>
      <c r="E81" s="14">
        <f t="shared" si="1"/>
        <v>8.975389940297343E-2</v>
      </c>
      <c r="F81" s="23"/>
    </row>
    <row r="82" spans="1:6" ht="38.25" customHeight="1" x14ac:dyDescent="0.2">
      <c r="A82" s="81" t="s">
        <v>140</v>
      </c>
      <c r="B82" s="11" t="s">
        <v>141</v>
      </c>
      <c r="C82" s="19">
        <f t="shared" ref="C82:D83" si="3">SUM(C83)</f>
        <v>832.1</v>
      </c>
      <c r="D82" s="19">
        <f t="shared" si="3"/>
        <v>4453.2982499999998</v>
      </c>
      <c r="E82" s="14">
        <f t="shared" si="1"/>
        <v>5.3518786804470615</v>
      </c>
    </row>
    <row r="83" spans="1:6" ht="25.5" hidden="1" customHeight="1" x14ac:dyDescent="0.2">
      <c r="A83" s="81" t="s">
        <v>142</v>
      </c>
      <c r="B83" s="11" t="s">
        <v>143</v>
      </c>
      <c r="C83" s="19">
        <f t="shared" si="3"/>
        <v>832.1</v>
      </c>
      <c r="D83" s="19">
        <f t="shared" si="3"/>
        <v>4453.2982499999998</v>
      </c>
      <c r="E83" s="14">
        <f t="shared" si="1"/>
        <v>5.3518786804470615</v>
      </c>
    </row>
    <row r="84" spans="1:6" ht="29.45" customHeight="1" x14ac:dyDescent="0.2">
      <c r="A84" s="81" t="s">
        <v>144</v>
      </c>
      <c r="B84" s="11" t="s">
        <v>145</v>
      </c>
      <c r="C84" s="19">
        <v>832.1</v>
      </c>
      <c r="D84" s="19">
        <v>4453.2982499999998</v>
      </c>
      <c r="E84" s="14">
        <f t="shared" si="1"/>
        <v>5.3518786804470615</v>
      </c>
    </row>
    <row r="85" spans="1:6" ht="57" customHeight="1" x14ac:dyDescent="0.2">
      <c r="A85" s="81" t="s">
        <v>146</v>
      </c>
      <c r="B85" s="11" t="s">
        <v>147</v>
      </c>
      <c r="C85" s="19">
        <f>SUM(C86)</f>
        <v>43.2</v>
      </c>
      <c r="D85" s="19">
        <f>SUM(D86)</f>
        <v>61.306750000000001</v>
      </c>
      <c r="E85" s="14">
        <f t="shared" si="1"/>
        <v>1.4191377314814815</v>
      </c>
    </row>
    <row r="86" spans="1:6" ht="59.25" customHeight="1" x14ac:dyDescent="0.2">
      <c r="A86" s="81" t="s">
        <v>148</v>
      </c>
      <c r="B86" s="11" t="s">
        <v>149</v>
      </c>
      <c r="C86" s="19">
        <v>43.2</v>
      </c>
      <c r="D86" s="19">
        <v>61.306750000000001</v>
      </c>
      <c r="E86" s="14">
        <f t="shared" si="1"/>
        <v>1.4191377314814815</v>
      </c>
    </row>
    <row r="87" spans="1:6" ht="15" customHeight="1" x14ac:dyDescent="0.2">
      <c r="A87" s="10" t="s">
        <v>150</v>
      </c>
      <c r="B87" s="10" t="s">
        <v>151</v>
      </c>
      <c r="C87" s="13">
        <f>SUM(C88+C91+C92+C98+C105+C108+C126+C118+C125)</f>
        <v>6023.8</v>
      </c>
      <c r="D87" s="13">
        <f>SUM(D88+D91+D92+D98+D105+D108+D126+D118+D125+D110+D115+D112)</f>
        <v>6467.3075800000006</v>
      </c>
      <c r="E87" s="14">
        <f t="shared" si="1"/>
        <v>1.0736258806733292</v>
      </c>
    </row>
    <row r="88" spans="1:6" ht="12.75" customHeight="1" x14ac:dyDescent="0.2">
      <c r="A88" s="81" t="s">
        <v>152</v>
      </c>
      <c r="B88" s="11" t="s">
        <v>153</v>
      </c>
      <c r="C88" s="13">
        <f>SUM(C89:C90)</f>
        <v>166</v>
      </c>
      <c r="D88" s="13">
        <f>SUM(D89:D90)</f>
        <v>261.24430000000001</v>
      </c>
      <c r="E88" s="14">
        <f t="shared" si="1"/>
        <v>1.573760843373494</v>
      </c>
    </row>
    <row r="89" spans="1:6" ht="43.15" customHeight="1" x14ac:dyDescent="0.2">
      <c r="A89" s="81" t="s">
        <v>154</v>
      </c>
      <c r="B89" s="11" t="s">
        <v>155</v>
      </c>
      <c r="C89" s="13">
        <v>116</v>
      </c>
      <c r="D89" s="13">
        <v>219.91054</v>
      </c>
      <c r="E89" s="14">
        <f t="shared" si="1"/>
        <v>1.8957805172413793</v>
      </c>
    </row>
    <row r="90" spans="1:6" ht="38.25" customHeight="1" x14ac:dyDescent="0.2">
      <c r="A90" s="81" t="s">
        <v>156</v>
      </c>
      <c r="B90" s="11" t="s">
        <v>157</v>
      </c>
      <c r="C90" s="13">
        <v>50</v>
      </c>
      <c r="D90" s="13">
        <v>41.333759999999998</v>
      </c>
      <c r="E90" s="14">
        <f t="shared" si="1"/>
        <v>0.82667519999999994</v>
      </c>
    </row>
    <row r="91" spans="1:6" ht="38.25" customHeight="1" x14ac:dyDescent="0.2">
      <c r="A91" s="81" t="s">
        <v>158</v>
      </c>
      <c r="B91" s="11" t="s">
        <v>159</v>
      </c>
      <c r="C91" s="13">
        <v>280</v>
      </c>
      <c r="D91" s="13">
        <v>133.75375</v>
      </c>
      <c r="E91" s="14">
        <f t="shared" si="1"/>
        <v>0.47769196428571425</v>
      </c>
    </row>
    <row r="92" spans="1:6" ht="38.25" customHeight="1" x14ac:dyDescent="0.2">
      <c r="A92" s="81" t="s">
        <v>160</v>
      </c>
      <c r="B92" s="11" t="s">
        <v>161</v>
      </c>
      <c r="C92" s="13">
        <f>SUM(C93+C96)</f>
        <v>171</v>
      </c>
      <c r="D92" s="13">
        <f>SUM(D93+D96)</f>
        <v>362.00398000000001</v>
      </c>
      <c r="E92" s="14">
        <f t="shared" si="1"/>
        <v>2.1169823391812868</v>
      </c>
    </row>
    <row r="93" spans="1:6" hidden="1" x14ac:dyDescent="0.2">
      <c r="A93" s="81" t="s">
        <v>162</v>
      </c>
      <c r="B93" s="11"/>
      <c r="C93" s="13">
        <f>SUM(C94+C95)</f>
        <v>170</v>
      </c>
      <c r="D93" s="13">
        <f>SUM(D94+D95)</f>
        <v>309.00398000000001</v>
      </c>
      <c r="E93" s="14">
        <f t="shared" si="1"/>
        <v>1.8176704705882354</v>
      </c>
    </row>
    <row r="94" spans="1:6" hidden="1" x14ac:dyDescent="0.2">
      <c r="A94" s="81">
        <v>141</v>
      </c>
      <c r="B94" s="11"/>
      <c r="C94" s="13">
        <v>170</v>
      </c>
      <c r="D94" s="13">
        <v>103.90398</v>
      </c>
      <c r="E94" s="14">
        <f t="shared" si="1"/>
        <v>0.6111998823529412</v>
      </c>
    </row>
    <row r="95" spans="1:6" hidden="1" x14ac:dyDescent="0.2">
      <c r="A95" s="81">
        <v>188</v>
      </c>
      <c r="B95" s="11"/>
      <c r="C95" s="13"/>
      <c r="D95" s="13">
        <v>205.1</v>
      </c>
      <c r="E95" s="14" t="e">
        <f t="shared" si="1"/>
        <v>#DIV/0!</v>
      </c>
    </row>
    <row r="96" spans="1:6" hidden="1" x14ac:dyDescent="0.2">
      <c r="A96" s="81" t="s">
        <v>163</v>
      </c>
      <c r="B96" s="11"/>
      <c r="C96" s="13">
        <f>SUM(C97)</f>
        <v>1</v>
      </c>
      <c r="D96" s="13">
        <f>SUM(D97)</f>
        <v>53</v>
      </c>
      <c r="E96" s="14">
        <f t="shared" si="1"/>
        <v>53</v>
      </c>
    </row>
    <row r="97" spans="1:5" hidden="1" x14ac:dyDescent="0.2">
      <c r="A97" s="81">
        <v>141</v>
      </c>
      <c r="B97" s="11"/>
      <c r="C97" s="13">
        <v>1</v>
      </c>
      <c r="D97" s="13">
        <v>53</v>
      </c>
      <c r="E97" s="14">
        <f t="shared" si="1"/>
        <v>53</v>
      </c>
    </row>
    <row r="98" spans="1:5" ht="57" customHeight="1" x14ac:dyDescent="0.2">
      <c r="A98" s="81" t="s">
        <v>164</v>
      </c>
      <c r="B98" s="11" t="s">
        <v>165</v>
      </c>
      <c r="C98" s="13">
        <f>SUM(C99+C103)</f>
        <v>660</v>
      </c>
      <c r="D98" s="13">
        <f>SUM(D99+D103)</f>
        <v>816.83400000000006</v>
      </c>
      <c r="E98" s="14">
        <f t="shared" si="1"/>
        <v>1.2376272727272728</v>
      </c>
    </row>
    <row r="99" spans="1:5" ht="25.5" customHeight="1" x14ac:dyDescent="0.2">
      <c r="A99" s="81" t="s">
        <v>166</v>
      </c>
      <c r="B99" s="11" t="s">
        <v>167</v>
      </c>
      <c r="C99" s="19">
        <f>SUM(C100:C102)</f>
        <v>620</v>
      </c>
      <c r="D99" s="19">
        <f>SUM(D100:D102)</f>
        <v>674.33400000000006</v>
      </c>
      <c r="E99" s="14">
        <f t="shared" si="1"/>
        <v>1.0876354838709679</v>
      </c>
    </row>
    <row r="100" spans="1:5" hidden="1" x14ac:dyDescent="0.2">
      <c r="A100" s="81">
        <v>48</v>
      </c>
      <c r="B100" s="11"/>
      <c r="C100" s="19"/>
      <c r="D100" s="19"/>
      <c r="E100" s="14" t="e">
        <f t="shared" si="1"/>
        <v>#DIV/0!</v>
      </c>
    </row>
    <row r="101" spans="1:5" hidden="1" x14ac:dyDescent="0.2">
      <c r="A101" s="81">
        <v>141</v>
      </c>
      <c r="B101" s="11"/>
      <c r="C101" s="19">
        <v>120</v>
      </c>
      <c r="D101" s="19">
        <v>127.334</v>
      </c>
      <c r="E101" s="14">
        <f t="shared" si="1"/>
        <v>1.0611166666666667</v>
      </c>
    </row>
    <row r="102" spans="1:5" hidden="1" x14ac:dyDescent="0.2">
      <c r="A102" s="81">
        <v>815</v>
      </c>
      <c r="B102" s="11"/>
      <c r="C102" s="19">
        <v>500</v>
      </c>
      <c r="D102" s="19">
        <v>547</v>
      </c>
      <c r="E102" s="14">
        <f t="shared" si="1"/>
        <v>1.0940000000000001</v>
      </c>
    </row>
    <row r="103" spans="1:5" ht="12.75" customHeight="1" x14ac:dyDescent="0.2">
      <c r="A103" s="81" t="s">
        <v>168</v>
      </c>
      <c r="B103" s="11" t="s">
        <v>169</v>
      </c>
      <c r="C103" s="19">
        <v>40</v>
      </c>
      <c r="D103" s="19">
        <f>SUM(D104)</f>
        <v>142.5</v>
      </c>
      <c r="E103" s="14">
        <f t="shared" si="1"/>
        <v>3.5625</v>
      </c>
    </row>
    <row r="104" spans="1:5" ht="12.75" hidden="1" customHeight="1" x14ac:dyDescent="0.2">
      <c r="A104" s="81">
        <v>321</v>
      </c>
      <c r="B104" s="11"/>
      <c r="C104" s="19">
        <v>40</v>
      </c>
      <c r="D104" s="19">
        <v>142.5</v>
      </c>
      <c r="E104" s="14">
        <f t="shared" si="1"/>
        <v>3.5625</v>
      </c>
    </row>
    <row r="105" spans="1:5" ht="38.25" customHeight="1" x14ac:dyDescent="0.2">
      <c r="A105" s="81" t="s">
        <v>170</v>
      </c>
      <c r="B105" s="11" t="s">
        <v>171</v>
      </c>
      <c r="C105" s="19">
        <v>1500</v>
      </c>
      <c r="D105" s="19">
        <f>SUM(D106:D107)</f>
        <v>1667.0930000000001</v>
      </c>
      <c r="E105" s="14">
        <f t="shared" si="1"/>
        <v>1.1113953333333333</v>
      </c>
    </row>
    <row r="106" spans="1:5" ht="18" hidden="1" customHeight="1" x14ac:dyDescent="0.2">
      <c r="A106" s="81">
        <v>141</v>
      </c>
      <c r="B106" s="11"/>
      <c r="C106" s="19">
        <v>1500</v>
      </c>
      <c r="D106" s="19">
        <v>1662.0830000000001</v>
      </c>
      <c r="E106" s="14">
        <f t="shared" si="1"/>
        <v>1.1080553333333334</v>
      </c>
    </row>
    <row r="107" spans="1:5" hidden="1" x14ac:dyDescent="0.2">
      <c r="A107" s="81">
        <v>188</v>
      </c>
      <c r="B107" s="11"/>
      <c r="C107" s="19"/>
      <c r="D107" s="19">
        <v>5.01</v>
      </c>
      <c r="E107" s="14" t="e">
        <f t="shared" si="1"/>
        <v>#DIV/0!</v>
      </c>
    </row>
    <row r="108" spans="1:5" ht="25.5" customHeight="1" x14ac:dyDescent="0.2">
      <c r="A108" s="81" t="s">
        <v>172</v>
      </c>
      <c r="B108" s="11" t="s">
        <v>173</v>
      </c>
      <c r="C108" s="19">
        <f>SUM(C109)</f>
        <v>45</v>
      </c>
      <c r="D108" s="19">
        <f>SUM(D109)</f>
        <v>22.024000000000001</v>
      </c>
      <c r="E108" s="14">
        <f t="shared" si="1"/>
        <v>0.48942222222222226</v>
      </c>
    </row>
    <row r="109" spans="1:5" ht="15.75" hidden="1" customHeight="1" x14ac:dyDescent="0.2">
      <c r="A109" s="81">
        <v>106</v>
      </c>
      <c r="B109" s="11"/>
      <c r="C109" s="19">
        <v>45</v>
      </c>
      <c r="D109" s="19">
        <v>22.024000000000001</v>
      </c>
      <c r="E109" s="14">
        <f t="shared" si="1"/>
        <v>0.48942222222222226</v>
      </c>
    </row>
    <row r="110" spans="1:5" ht="66" customHeight="1" x14ac:dyDescent="0.2">
      <c r="A110" s="81" t="s">
        <v>174</v>
      </c>
      <c r="B110" s="11" t="s">
        <v>175</v>
      </c>
      <c r="C110" s="19"/>
      <c r="D110" s="19">
        <f>SUM(D111)</f>
        <v>0.5</v>
      </c>
      <c r="E110" s="14"/>
    </row>
    <row r="111" spans="1:5" ht="15.75" hidden="1" customHeight="1" x14ac:dyDescent="0.2">
      <c r="A111" s="81">
        <v>188</v>
      </c>
      <c r="B111" s="11"/>
      <c r="C111" s="19"/>
      <c r="D111" s="19">
        <v>0.5</v>
      </c>
      <c r="E111" s="14" t="e">
        <f t="shared" si="1"/>
        <v>#DIV/0!</v>
      </c>
    </row>
    <row r="112" spans="1:5" ht="42" customHeight="1" x14ac:dyDescent="0.2">
      <c r="A112" s="81" t="s">
        <v>176</v>
      </c>
      <c r="B112" s="11" t="s">
        <v>177</v>
      </c>
      <c r="C112" s="19"/>
      <c r="D112" s="19">
        <f>SUM(D113)</f>
        <v>-75</v>
      </c>
      <c r="E112" s="14"/>
    </row>
    <row r="113" spans="1:10" ht="15.75" hidden="1" customHeight="1" x14ac:dyDescent="0.2">
      <c r="A113" s="81">
        <v>188</v>
      </c>
      <c r="B113" s="11"/>
      <c r="C113" s="19"/>
      <c r="D113" s="19">
        <v>-75</v>
      </c>
      <c r="E113" s="14" t="e">
        <f t="shared" si="1"/>
        <v>#DIV/0!</v>
      </c>
      <c r="G113" s="3"/>
    </row>
    <row r="114" spans="1:10" s="30" customFormat="1" ht="40.5" hidden="1" customHeight="1" x14ac:dyDescent="0.2">
      <c r="A114" s="81" t="s">
        <v>178</v>
      </c>
      <c r="B114" s="11" t="s">
        <v>179</v>
      </c>
      <c r="C114" s="19"/>
      <c r="D114" s="19">
        <v>0</v>
      </c>
      <c r="E114" s="14" t="e">
        <f t="shared" si="1"/>
        <v>#DIV/0!</v>
      </c>
      <c r="F114" s="3"/>
      <c r="G114" s="3"/>
      <c r="H114" s="2"/>
      <c r="I114" s="2"/>
      <c r="J114"/>
    </row>
    <row r="115" spans="1:10" s="30" customFormat="1" ht="40.5" customHeight="1" x14ac:dyDescent="0.2">
      <c r="A115" s="81" t="s">
        <v>180</v>
      </c>
      <c r="B115" s="11" t="s">
        <v>181</v>
      </c>
      <c r="C115" s="19"/>
      <c r="D115" s="19">
        <f>SUM(D116:D117)</f>
        <v>40</v>
      </c>
      <c r="E115" s="14"/>
      <c r="F115" s="3"/>
      <c r="G115" s="3"/>
      <c r="H115" s="2"/>
      <c r="I115" s="2"/>
      <c r="J115"/>
    </row>
    <row r="116" spans="1:10" s="30" customFormat="1" ht="14.25" hidden="1" customHeight="1" x14ac:dyDescent="0.2">
      <c r="A116" s="81">
        <v>710</v>
      </c>
      <c r="B116" s="11"/>
      <c r="C116" s="19"/>
      <c r="D116" s="19"/>
      <c r="E116" s="14" t="e">
        <f t="shared" si="1"/>
        <v>#DIV/0!</v>
      </c>
      <c r="F116" s="3"/>
      <c r="G116" s="3"/>
      <c r="H116" s="2"/>
      <c r="I116" s="2"/>
      <c r="J116"/>
    </row>
    <row r="117" spans="1:10" s="30" customFormat="1" ht="15.75" hidden="1" customHeight="1" x14ac:dyDescent="0.2">
      <c r="A117" s="81">
        <v>161</v>
      </c>
      <c r="B117" s="11"/>
      <c r="C117" s="19"/>
      <c r="D117" s="19">
        <v>40</v>
      </c>
      <c r="E117" s="14" t="e">
        <f t="shared" si="1"/>
        <v>#DIV/0!</v>
      </c>
      <c r="F117" s="3"/>
      <c r="G117" s="3"/>
      <c r="H117" s="2"/>
      <c r="I117" s="2"/>
      <c r="J117"/>
    </row>
    <row r="118" spans="1:10" s="30" customFormat="1" ht="42" customHeight="1" x14ac:dyDescent="0.2">
      <c r="A118" s="81" t="s">
        <v>182</v>
      </c>
      <c r="B118" s="11" t="s">
        <v>183</v>
      </c>
      <c r="C118" s="19">
        <f>SUM(C119:C124)</f>
        <v>946</v>
      </c>
      <c r="D118" s="19">
        <f>SUM(D119:D124)</f>
        <v>727.29967999999997</v>
      </c>
      <c r="E118" s="14">
        <f t="shared" si="1"/>
        <v>0.76881572938689213</v>
      </c>
      <c r="F118" s="3"/>
      <c r="G118" s="3"/>
      <c r="H118" s="2"/>
      <c r="I118" s="2"/>
      <c r="J118"/>
    </row>
    <row r="119" spans="1:10" s="30" customFormat="1" ht="15.75" hidden="1" customHeight="1" x14ac:dyDescent="0.2">
      <c r="A119" s="81">
        <v>106</v>
      </c>
      <c r="B119" s="11"/>
      <c r="C119" s="19">
        <v>6</v>
      </c>
      <c r="D119" s="19">
        <v>1.9908399999999999</v>
      </c>
      <c r="E119" s="14">
        <f t="shared" si="1"/>
        <v>0.33180666666666664</v>
      </c>
      <c r="F119" s="3"/>
      <c r="G119" s="3"/>
      <c r="H119" s="2"/>
      <c r="I119" s="2"/>
      <c r="J119"/>
    </row>
    <row r="120" spans="1:10" s="30" customFormat="1" ht="15.75" hidden="1" customHeight="1" x14ac:dyDescent="0.2">
      <c r="A120" s="81">
        <v>141</v>
      </c>
      <c r="B120" s="11"/>
      <c r="C120" s="19">
        <v>220</v>
      </c>
      <c r="D120" s="19">
        <v>207</v>
      </c>
      <c r="E120" s="14">
        <f t="shared" si="1"/>
        <v>0.94090909090909092</v>
      </c>
      <c r="F120" s="3"/>
      <c r="G120" s="2"/>
      <c r="H120" s="2"/>
      <c r="I120" s="2"/>
      <c r="J120"/>
    </row>
    <row r="121" spans="1:10" ht="16.5" hidden="1" customHeight="1" x14ac:dyDescent="0.2">
      <c r="A121" s="81">
        <v>177</v>
      </c>
      <c r="B121" s="11"/>
      <c r="C121" s="19">
        <v>25</v>
      </c>
      <c r="D121" s="19">
        <v>6.1951400000000003</v>
      </c>
      <c r="E121" s="14">
        <f t="shared" si="1"/>
        <v>0.24780560000000001</v>
      </c>
    </row>
    <row r="122" spans="1:10" ht="16.5" hidden="1" customHeight="1" x14ac:dyDescent="0.2">
      <c r="A122" s="81">
        <v>182</v>
      </c>
      <c r="B122" s="11"/>
      <c r="C122" s="19">
        <v>40</v>
      </c>
      <c r="D122" s="19">
        <v>16</v>
      </c>
      <c r="E122" s="14">
        <f t="shared" si="1"/>
        <v>0.4</v>
      </c>
    </row>
    <row r="123" spans="1:10" ht="18" hidden="1" customHeight="1" x14ac:dyDescent="0.2">
      <c r="A123" s="81">
        <v>188</v>
      </c>
      <c r="B123" s="11"/>
      <c r="C123" s="19">
        <v>655</v>
      </c>
      <c r="D123" s="19">
        <v>496.11369999999999</v>
      </c>
      <c r="E123" s="14">
        <f t="shared" si="1"/>
        <v>0.75742549618320609</v>
      </c>
    </row>
    <row r="124" spans="1:10" ht="18" hidden="1" customHeight="1" x14ac:dyDescent="0.2">
      <c r="A124" s="81">
        <v>710</v>
      </c>
      <c r="B124" s="11"/>
      <c r="C124" s="19"/>
      <c r="D124" s="19"/>
      <c r="E124" s="14" t="e">
        <f t="shared" si="1"/>
        <v>#DIV/0!</v>
      </c>
    </row>
    <row r="125" spans="1:10" ht="42.75" customHeight="1" x14ac:dyDescent="0.2">
      <c r="A125" s="81" t="s">
        <v>184</v>
      </c>
      <c r="B125" s="11" t="s">
        <v>185</v>
      </c>
      <c r="C125" s="19">
        <v>250.5</v>
      </c>
      <c r="D125" s="19">
        <v>237.1</v>
      </c>
      <c r="E125" s="14">
        <f t="shared" si="1"/>
        <v>0.94650698602794414</v>
      </c>
    </row>
    <row r="126" spans="1:10" ht="25.5" customHeight="1" x14ac:dyDescent="0.2">
      <c r="A126" s="81" t="s">
        <v>186</v>
      </c>
      <c r="B126" s="11" t="s">
        <v>187</v>
      </c>
      <c r="C126" s="19">
        <f>SUM(C127:C135)</f>
        <v>2005.3</v>
      </c>
      <c r="D126" s="19">
        <f>SUM(D127:D135)</f>
        <v>2274.45487</v>
      </c>
      <c r="E126" s="14">
        <f t="shared" si="1"/>
        <v>1.1342217473694709</v>
      </c>
    </row>
    <row r="127" spans="1:10" hidden="1" x14ac:dyDescent="0.2">
      <c r="A127" s="81">
        <v>710</v>
      </c>
      <c r="B127" s="11"/>
      <c r="C127" s="19">
        <v>250</v>
      </c>
      <c r="D127" s="19">
        <v>512.41174999999998</v>
      </c>
      <c r="E127" s="14">
        <f t="shared" si="1"/>
        <v>2.0496469999999998</v>
      </c>
    </row>
    <row r="128" spans="1:10" hidden="1" x14ac:dyDescent="0.2">
      <c r="A128" s="81">
        <v>815</v>
      </c>
      <c r="B128" s="11"/>
      <c r="C128" s="19"/>
      <c r="D128" s="19">
        <v>-0.3</v>
      </c>
      <c r="E128" s="14" t="e">
        <f t="shared" si="1"/>
        <v>#DIV/0!</v>
      </c>
    </row>
    <row r="129" spans="1:9" hidden="1" x14ac:dyDescent="0.2">
      <c r="A129" s="81">
        <v>844</v>
      </c>
      <c r="B129" s="11"/>
      <c r="C129" s="19"/>
      <c r="D129" s="19"/>
      <c r="E129" s="14" t="e">
        <f t="shared" si="1"/>
        <v>#DIV/0!</v>
      </c>
    </row>
    <row r="130" spans="1:9" hidden="1" x14ac:dyDescent="0.2">
      <c r="A130" s="81">
        <v>106</v>
      </c>
      <c r="B130" s="11"/>
      <c r="C130" s="19">
        <v>63</v>
      </c>
      <c r="D130" s="19">
        <v>57.114159999999998</v>
      </c>
      <c r="E130" s="14">
        <f t="shared" si="1"/>
        <v>0.90657396825396819</v>
      </c>
    </row>
    <row r="131" spans="1:9" ht="12.75" hidden="1" customHeight="1" x14ac:dyDescent="0.2">
      <c r="A131" s="81">
        <v>141</v>
      </c>
      <c r="B131" s="11"/>
      <c r="C131" s="19">
        <v>50</v>
      </c>
      <c r="D131" s="19">
        <v>48.6</v>
      </c>
      <c r="E131" s="14">
        <f t="shared" si="1"/>
        <v>0.97199999999999998</v>
      </c>
    </row>
    <row r="132" spans="1:9" ht="12.75" hidden="1" customHeight="1" x14ac:dyDescent="0.2">
      <c r="A132" s="81">
        <v>177</v>
      </c>
      <c r="B132" s="11"/>
      <c r="C132" s="19">
        <v>0.3</v>
      </c>
      <c r="D132" s="19"/>
      <c r="E132" s="14">
        <f t="shared" si="1"/>
        <v>0</v>
      </c>
    </row>
    <row r="133" spans="1:9" ht="12.75" hidden="1" customHeight="1" x14ac:dyDescent="0.2">
      <c r="A133" s="81">
        <v>182</v>
      </c>
      <c r="B133" s="11"/>
      <c r="C133" s="19">
        <v>2</v>
      </c>
      <c r="D133" s="19"/>
      <c r="E133" s="14">
        <f t="shared" si="1"/>
        <v>0</v>
      </c>
    </row>
    <row r="134" spans="1:9" ht="12.75" hidden="1" customHeight="1" x14ac:dyDescent="0.2">
      <c r="A134" s="81">
        <v>192</v>
      </c>
      <c r="B134" s="11"/>
      <c r="C134" s="19"/>
      <c r="D134" s="19"/>
      <c r="E134" s="14" t="e">
        <f t="shared" si="1"/>
        <v>#DIV/0!</v>
      </c>
    </row>
    <row r="135" spans="1:9" ht="12.75" hidden="1" customHeight="1" x14ac:dyDescent="0.2">
      <c r="A135" s="81">
        <v>188</v>
      </c>
      <c r="B135" s="11"/>
      <c r="C135" s="19">
        <v>1640</v>
      </c>
      <c r="D135" s="19">
        <v>1656.62896</v>
      </c>
      <c r="E135" s="14">
        <f t="shared" si="1"/>
        <v>1.0101396097560975</v>
      </c>
    </row>
    <row r="136" spans="1:9" ht="17.45" customHeight="1" x14ac:dyDescent="0.2">
      <c r="A136" s="31" t="s">
        <v>188</v>
      </c>
      <c r="B136" s="31" t="s">
        <v>189</v>
      </c>
      <c r="C136" s="19"/>
      <c r="D136" s="19">
        <f>SUM(D137:D138)</f>
        <v>3.2</v>
      </c>
      <c r="E136" s="14"/>
    </row>
    <row r="137" spans="1:9" ht="18" customHeight="1" x14ac:dyDescent="0.2">
      <c r="A137" s="31" t="s">
        <v>190</v>
      </c>
      <c r="B137" s="31" t="s">
        <v>191</v>
      </c>
      <c r="C137" s="19"/>
      <c r="D137" s="19">
        <v>3.1</v>
      </c>
      <c r="E137" s="14"/>
    </row>
    <row r="138" spans="1:9" ht="16.899999999999999" customHeight="1" x14ac:dyDescent="0.2">
      <c r="A138" s="31" t="s">
        <v>192</v>
      </c>
      <c r="B138" s="31" t="s">
        <v>193</v>
      </c>
      <c r="C138" s="19"/>
      <c r="D138" s="19">
        <v>0.1</v>
      </c>
      <c r="E138" s="14"/>
    </row>
    <row r="139" spans="1:9" ht="18.600000000000001" customHeight="1" x14ac:dyDescent="0.2">
      <c r="A139" s="32" t="s">
        <v>194</v>
      </c>
      <c r="B139" s="32" t="s">
        <v>195</v>
      </c>
      <c r="C139" s="7">
        <f>SUM(C140)+C229+C227+C222+C216</f>
        <v>571707.99209999992</v>
      </c>
      <c r="D139" s="7">
        <f>SUM(D140)+D229+D227+N145+D216+D222</f>
        <v>557123.03388999996</v>
      </c>
      <c r="E139" s="8">
        <f t="shared" si="1"/>
        <v>0.97448879775770414</v>
      </c>
    </row>
    <row r="140" spans="1:9" ht="30" customHeight="1" x14ac:dyDescent="0.2">
      <c r="A140" s="10" t="s">
        <v>196</v>
      </c>
      <c r="B140" s="10" t="s">
        <v>197</v>
      </c>
      <c r="C140" s="33">
        <f>SUM(C141+C144+C167+C211)</f>
        <v>573585.46656999993</v>
      </c>
      <c r="D140" s="13">
        <f>SUM(D141+D144+D167+D211)</f>
        <v>558999.56801000005</v>
      </c>
      <c r="E140" s="14">
        <f t="shared" ref="E140:E203" si="4">SUM(D140/C140)</f>
        <v>0.97457066224633881</v>
      </c>
    </row>
    <row r="141" spans="1:9" s="36" customFormat="1" ht="19.5" customHeight="1" x14ac:dyDescent="0.2">
      <c r="A141" s="10" t="s">
        <v>198</v>
      </c>
      <c r="B141" s="10" t="s">
        <v>199</v>
      </c>
      <c r="C141" s="13">
        <f>SUM(C142)</f>
        <v>98881.1</v>
      </c>
      <c r="D141" s="13">
        <f>SUM(D142)</f>
        <v>98881.1</v>
      </c>
      <c r="E141" s="14">
        <f t="shared" si="4"/>
        <v>1</v>
      </c>
      <c r="F141" s="34"/>
      <c r="G141" s="35"/>
      <c r="H141" s="35"/>
      <c r="I141" s="35"/>
    </row>
    <row r="142" spans="1:9" ht="21.75" customHeight="1" x14ac:dyDescent="0.2">
      <c r="A142" s="10" t="s">
        <v>200</v>
      </c>
      <c r="B142" s="10" t="s">
        <v>201</v>
      </c>
      <c r="C142" s="19">
        <v>98881.1</v>
      </c>
      <c r="D142" s="19">
        <v>98881.1</v>
      </c>
      <c r="E142" s="14">
        <f t="shared" si="4"/>
        <v>1</v>
      </c>
    </row>
    <row r="143" spans="1:9" ht="21.75" hidden="1" customHeight="1" x14ac:dyDescent="0.2">
      <c r="A143" s="10" t="s">
        <v>202</v>
      </c>
      <c r="B143" s="10" t="s">
        <v>203</v>
      </c>
      <c r="C143" s="19"/>
      <c r="D143" s="19"/>
      <c r="E143" s="14"/>
    </row>
    <row r="144" spans="1:9" s="36" customFormat="1" ht="27.75" customHeight="1" x14ac:dyDescent="0.2">
      <c r="A144" s="10" t="s">
        <v>204</v>
      </c>
      <c r="B144" s="10" t="s">
        <v>205</v>
      </c>
      <c r="C144" s="19">
        <f>SUM(C145+C146+C147+C149+C152+C153+C154+C148+C150)</f>
        <v>119060.91628999999</v>
      </c>
      <c r="D144" s="19">
        <f>SUM(D145+D146+D147+D149+D152+D153+D154+D148+D150)</f>
        <v>107128.98677999999</v>
      </c>
      <c r="E144" s="14">
        <f t="shared" si="4"/>
        <v>0.89978298603937279</v>
      </c>
      <c r="F144" s="34"/>
      <c r="G144" s="35"/>
      <c r="H144" s="35"/>
      <c r="I144" s="35"/>
    </row>
    <row r="145" spans="1:9" s="2" customFormat="1" ht="28.5" hidden="1" customHeight="1" x14ac:dyDescent="0.2">
      <c r="A145" s="11" t="s">
        <v>206</v>
      </c>
      <c r="B145" s="37" t="s">
        <v>207</v>
      </c>
      <c r="C145" s="38"/>
      <c r="D145" s="38"/>
      <c r="E145" s="14" t="e">
        <f t="shared" si="4"/>
        <v>#DIV/0!</v>
      </c>
      <c r="F145" s="3"/>
    </row>
    <row r="146" spans="1:9" s="2" customFormat="1" ht="42" hidden="1" customHeight="1" x14ac:dyDescent="0.2">
      <c r="A146" s="11" t="s">
        <v>208</v>
      </c>
      <c r="B146" s="37" t="s">
        <v>209</v>
      </c>
      <c r="C146" s="38"/>
      <c r="D146" s="38"/>
      <c r="E146" s="14" t="e">
        <f t="shared" si="4"/>
        <v>#DIV/0!</v>
      </c>
      <c r="F146" s="3"/>
    </row>
    <row r="147" spans="1:9" s="2" customFormat="1" ht="39" customHeight="1" x14ac:dyDescent="0.2">
      <c r="A147" s="11" t="s">
        <v>367</v>
      </c>
      <c r="B147" s="37" t="s">
        <v>210</v>
      </c>
      <c r="C147" s="38">
        <v>2326.8000000000002</v>
      </c>
      <c r="D147" s="38"/>
      <c r="E147" s="14"/>
      <c r="F147" s="3"/>
    </row>
    <row r="148" spans="1:9" s="2" customFormat="1" ht="55.5" customHeight="1" x14ac:dyDescent="0.2">
      <c r="A148" s="11" t="s">
        <v>368</v>
      </c>
      <c r="B148" s="37" t="s">
        <v>211</v>
      </c>
      <c r="C148" s="38">
        <v>17841.852029999998</v>
      </c>
      <c r="D148" s="38">
        <v>17703.182049999999</v>
      </c>
      <c r="E148" s="14">
        <f t="shared" si="4"/>
        <v>0.99222782591365322</v>
      </c>
      <c r="F148" s="39"/>
      <c r="H148" s="40"/>
      <c r="I148" s="24"/>
    </row>
    <row r="149" spans="1:9" s="2" customFormat="1" ht="28.5" customHeight="1" x14ac:dyDescent="0.2">
      <c r="A149" s="11" t="s">
        <v>369</v>
      </c>
      <c r="B149" s="37" t="s">
        <v>212</v>
      </c>
      <c r="C149" s="38">
        <v>20210.98604</v>
      </c>
      <c r="D149" s="38">
        <v>18525.771639999999</v>
      </c>
      <c r="E149" s="14">
        <f t="shared" si="4"/>
        <v>0.91661889248427775</v>
      </c>
      <c r="F149" s="3"/>
      <c r="H149" s="40"/>
    </row>
    <row r="150" spans="1:9" s="2" customFormat="1" ht="28.5" customHeight="1" x14ac:dyDescent="0.2">
      <c r="A150" s="11" t="s">
        <v>370</v>
      </c>
      <c r="B150" s="37" t="s">
        <v>213</v>
      </c>
      <c r="C150" s="38">
        <v>300.2</v>
      </c>
      <c r="D150" s="38">
        <v>300.2</v>
      </c>
      <c r="E150" s="14">
        <f t="shared" si="4"/>
        <v>1</v>
      </c>
      <c r="F150" s="3"/>
      <c r="H150" s="24"/>
    </row>
    <row r="151" spans="1:9" s="2" customFormat="1" ht="54" hidden="1" customHeight="1" x14ac:dyDescent="0.2">
      <c r="A151" s="11" t="s">
        <v>214</v>
      </c>
      <c r="B151" s="42" t="s">
        <v>215</v>
      </c>
      <c r="C151" s="38"/>
      <c r="D151" s="38"/>
      <c r="E151" s="14" t="e">
        <f t="shared" si="4"/>
        <v>#DIV/0!</v>
      </c>
      <c r="F151" s="3"/>
      <c r="H151" s="24"/>
    </row>
    <row r="152" spans="1:9" s="2" customFormat="1" ht="44.25" customHeight="1" x14ac:dyDescent="0.2">
      <c r="A152" s="11" t="s">
        <v>371</v>
      </c>
      <c r="B152" s="37" t="s">
        <v>216</v>
      </c>
      <c r="C152" s="38">
        <v>14066.93073</v>
      </c>
      <c r="D152" s="38">
        <v>12684.5787</v>
      </c>
      <c r="E152" s="14">
        <f t="shared" si="4"/>
        <v>0.90173037341742845</v>
      </c>
      <c r="F152" s="43"/>
      <c r="H152" s="40"/>
    </row>
    <row r="153" spans="1:9" s="2" customFormat="1" ht="28.5" customHeight="1" x14ac:dyDescent="0.2">
      <c r="A153" s="11" t="s">
        <v>372</v>
      </c>
      <c r="B153" s="37" t="s">
        <v>217</v>
      </c>
      <c r="C153" s="38">
        <v>4000</v>
      </c>
      <c r="D153" s="38">
        <v>3791.82357</v>
      </c>
      <c r="E153" s="14">
        <f t="shared" si="4"/>
        <v>0.94795589250000001</v>
      </c>
      <c r="F153" s="43"/>
      <c r="H153" s="40"/>
    </row>
    <row r="154" spans="1:9" s="2" customFormat="1" ht="18" customHeight="1" x14ac:dyDescent="0.2">
      <c r="A154" s="11" t="s">
        <v>373</v>
      </c>
      <c r="B154" s="37" t="s">
        <v>218</v>
      </c>
      <c r="C154" s="38">
        <f>SUM(C155+C157+C160)+C161+C166+C162+C163+C164+C165+C156</f>
        <v>60314.147490000003</v>
      </c>
      <c r="D154" s="38">
        <f>SUM(D155+D157+D160)+D161+D166+D162+D163+D164+D165</f>
        <v>54123.430820000001</v>
      </c>
      <c r="E154" s="14">
        <f t="shared" si="4"/>
        <v>0.89735879677274033</v>
      </c>
      <c r="F154" s="3"/>
    </row>
    <row r="155" spans="1:9" s="2" customFormat="1" ht="16.5" hidden="1" customHeight="1" x14ac:dyDescent="0.2">
      <c r="A155" s="44" t="s">
        <v>219</v>
      </c>
      <c r="B155" s="11" t="s">
        <v>220</v>
      </c>
      <c r="C155" s="38">
        <v>151.9</v>
      </c>
      <c r="D155" s="38">
        <v>151.9</v>
      </c>
      <c r="E155" s="14">
        <f t="shared" si="4"/>
        <v>1</v>
      </c>
      <c r="F155" s="3"/>
    </row>
    <row r="156" spans="1:9" s="2" customFormat="1" ht="16.5" hidden="1" customHeight="1" x14ac:dyDescent="0.2">
      <c r="A156" s="44"/>
      <c r="B156" s="11"/>
      <c r="C156" s="38">
        <v>14.300940000000001</v>
      </c>
      <c r="D156" s="38"/>
      <c r="E156" s="14">
        <f t="shared" si="4"/>
        <v>0</v>
      </c>
      <c r="F156" s="3"/>
    </row>
    <row r="157" spans="1:9" s="2" customFormat="1" ht="32.25" hidden="1" customHeight="1" x14ac:dyDescent="0.2">
      <c r="A157" s="44" t="s">
        <v>221</v>
      </c>
      <c r="B157" s="11" t="s">
        <v>222</v>
      </c>
      <c r="C157" s="38">
        <v>3991.6</v>
      </c>
      <c r="D157" s="38">
        <v>3991.6</v>
      </c>
      <c r="E157" s="14">
        <f t="shared" si="4"/>
        <v>1</v>
      </c>
      <c r="F157" s="43"/>
    </row>
    <row r="158" spans="1:9" s="2" customFormat="1" ht="14.25" hidden="1" customHeight="1" x14ac:dyDescent="0.2">
      <c r="A158" s="45" t="s">
        <v>223</v>
      </c>
      <c r="B158" s="11" t="s">
        <v>224</v>
      </c>
      <c r="C158" s="38"/>
      <c r="D158" s="38"/>
      <c r="E158" s="14" t="e">
        <f t="shared" si="4"/>
        <v>#DIV/0!</v>
      </c>
      <c r="F158" s="3"/>
    </row>
    <row r="159" spans="1:9" s="2" customFormat="1" ht="15" hidden="1" customHeight="1" x14ac:dyDescent="0.2">
      <c r="A159" s="44"/>
      <c r="B159" s="11" t="s">
        <v>225</v>
      </c>
      <c r="C159" s="38"/>
      <c r="D159" s="38"/>
      <c r="E159" s="14" t="e">
        <f t="shared" si="4"/>
        <v>#DIV/0!</v>
      </c>
      <c r="F159" s="3"/>
    </row>
    <row r="160" spans="1:9" s="2" customFormat="1" ht="63.75" hidden="1" x14ac:dyDescent="0.2">
      <c r="A160" s="44" t="s">
        <v>226</v>
      </c>
      <c r="B160" s="11" t="s">
        <v>227</v>
      </c>
      <c r="C160" s="38">
        <v>27000.870999999999</v>
      </c>
      <c r="D160" s="80">
        <v>23590.23414</v>
      </c>
      <c r="E160" s="14">
        <f t="shared" si="4"/>
        <v>0.8736841911507226</v>
      </c>
      <c r="F160" s="3"/>
      <c r="H160" s="40"/>
    </row>
    <row r="161" spans="1:10" s="2" customFormat="1" ht="25.5" hidden="1" x14ac:dyDescent="0.2">
      <c r="A161" s="44"/>
      <c r="B161" s="11" t="s">
        <v>228</v>
      </c>
      <c r="C161" s="38">
        <v>19000</v>
      </c>
      <c r="D161" s="80">
        <v>16963.397130000001</v>
      </c>
      <c r="E161" s="14">
        <f t="shared" si="4"/>
        <v>0.89281037526315798</v>
      </c>
      <c r="F161" s="3"/>
      <c r="H161" s="40"/>
    </row>
    <row r="162" spans="1:10" s="2" customFormat="1" ht="25.5" hidden="1" x14ac:dyDescent="0.2">
      <c r="A162" s="44"/>
      <c r="B162" s="11" t="s">
        <v>229</v>
      </c>
      <c r="C162" s="38">
        <v>177.952</v>
      </c>
      <c r="D162" s="80">
        <v>177.90199999999999</v>
      </c>
      <c r="E162" s="14">
        <f t="shared" si="4"/>
        <v>0.99971902535515189</v>
      </c>
      <c r="F162" s="43"/>
      <c r="H162" s="40"/>
    </row>
    <row r="163" spans="1:10" s="2" customFormat="1" hidden="1" x14ac:dyDescent="0.2">
      <c r="A163" s="44"/>
      <c r="B163" s="11" t="s">
        <v>230</v>
      </c>
      <c r="C163" s="38">
        <v>900</v>
      </c>
      <c r="D163" s="80">
        <v>830</v>
      </c>
      <c r="E163" s="14">
        <f t="shared" si="4"/>
        <v>0.92222222222222228</v>
      </c>
      <c r="F163" s="3"/>
      <c r="H163" s="40"/>
    </row>
    <row r="164" spans="1:10" s="2" customFormat="1" ht="25.5" hidden="1" x14ac:dyDescent="0.2">
      <c r="A164" s="44"/>
      <c r="B164" s="11" t="s">
        <v>231</v>
      </c>
      <c r="C164" s="38">
        <v>115.45855</v>
      </c>
      <c r="D164" s="80">
        <v>115.45855</v>
      </c>
      <c r="E164" s="14">
        <f t="shared" si="4"/>
        <v>1</v>
      </c>
      <c r="F164" s="3"/>
    </row>
    <row r="165" spans="1:10" s="2" customFormat="1" ht="25.5" hidden="1" x14ac:dyDescent="0.2">
      <c r="A165" s="44"/>
      <c r="B165" s="11" t="s">
        <v>233</v>
      </c>
      <c r="C165" s="38">
        <v>128.4</v>
      </c>
      <c r="D165" s="80">
        <v>128.4</v>
      </c>
      <c r="E165" s="14">
        <f t="shared" si="4"/>
        <v>1</v>
      </c>
      <c r="F165" s="3"/>
    </row>
    <row r="166" spans="1:10" s="2" customFormat="1" ht="51" hidden="1" x14ac:dyDescent="0.2">
      <c r="A166" s="44"/>
      <c r="B166" s="11" t="s">
        <v>234</v>
      </c>
      <c r="C166" s="38">
        <v>8833.6650000000009</v>
      </c>
      <c r="D166" s="80">
        <v>8174.5389999999998</v>
      </c>
      <c r="E166" s="14">
        <f t="shared" si="4"/>
        <v>0.92538476385509283</v>
      </c>
      <c r="F166" s="43"/>
      <c r="H166" s="40"/>
    </row>
    <row r="167" spans="1:10" s="36" customFormat="1" x14ac:dyDescent="0.2">
      <c r="A167" s="10" t="s">
        <v>235</v>
      </c>
      <c r="B167" s="10" t="s">
        <v>236</v>
      </c>
      <c r="C167" s="46">
        <f>SUM(C168+C169+C204+C207+C208+C209+C205+C210)</f>
        <v>326386.64928000001</v>
      </c>
      <c r="D167" s="19">
        <f>SUM(D168+D169+D204+D207+D208+D209+D205+D210)</f>
        <v>323732.68023000011</v>
      </c>
      <c r="E167" s="14">
        <f t="shared" si="4"/>
        <v>0.99186863477457032</v>
      </c>
      <c r="F167" s="34"/>
      <c r="G167" s="35"/>
      <c r="H167" s="35"/>
      <c r="I167" s="35"/>
    </row>
    <row r="168" spans="1:10" ht="29.25" customHeight="1" x14ac:dyDescent="0.2">
      <c r="A168" s="47" t="s">
        <v>237</v>
      </c>
      <c r="B168" s="10" t="s">
        <v>238</v>
      </c>
      <c r="C168" s="19">
        <v>4583.2</v>
      </c>
      <c r="D168" s="19">
        <v>4583.2</v>
      </c>
      <c r="E168" s="14">
        <f t="shared" si="4"/>
        <v>1</v>
      </c>
    </row>
    <row r="169" spans="1:10" ht="25.5" customHeight="1" x14ac:dyDescent="0.2">
      <c r="A169" s="10" t="s">
        <v>239</v>
      </c>
      <c r="B169" s="10" t="s">
        <v>240</v>
      </c>
      <c r="C169" s="19">
        <f>SUM(C170+C181)</f>
        <v>304669.53200000001</v>
      </c>
      <c r="D169" s="19">
        <f>SUM(D170+D181)</f>
        <v>304665.86800000007</v>
      </c>
      <c r="E169" s="14">
        <f t="shared" si="4"/>
        <v>0.99998797385489824</v>
      </c>
    </row>
    <row r="170" spans="1:10" s="30" customFormat="1" ht="27.75" hidden="1" customHeight="1" x14ac:dyDescent="0.2">
      <c r="A170" s="10" t="s">
        <v>241</v>
      </c>
      <c r="B170" s="10"/>
      <c r="C170" s="19">
        <f>SUM(C171:C178)</f>
        <v>1549.1489999999999</v>
      </c>
      <c r="D170" s="19">
        <f>SUM(D171:D178)</f>
        <v>1549.009</v>
      </c>
      <c r="E170" s="14">
        <f t="shared" si="4"/>
        <v>0.99990962780210302</v>
      </c>
      <c r="F170" s="3"/>
      <c r="G170" s="2"/>
      <c r="H170" s="2"/>
      <c r="I170" s="2"/>
      <c r="J170"/>
    </row>
    <row r="171" spans="1:10" s="30" customFormat="1" ht="25.5" hidden="1" customHeight="1" x14ac:dyDescent="0.2">
      <c r="A171" s="44" t="s">
        <v>242</v>
      </c>
      <c r="B171" s="11" t="s">
        <v>243</v>
      </c>
      <c r="C171" s="38">
        <v>21.7</v>
      </c>
      <c r="D171" s="38">
        <v>21.7</v>
      </c>
      <c r="E171" s="14">
        <f t="shared" si="4"/>
        <v>1</v>
      </c>
      <c r="F171" s="3"/>
      <c r="G171" s="2"/>
      <c r="H171" s="2"/>
      <c r="I171" s="2"/>
      <c r="J171"/>
    </row>
    <row r="172" spans="1:10" s="30" customFormat="1" ht="30" hidden="1" customHeight="1" x14ac:dyDescent="0.2">
      <c r="A172" s="44" t="s">
        <v>244</v>
      </c>
      <c r="B172" s="47" t="s">
        <v>245</v>
      </c>
      <c r="C172" s="38">
        <v>1314.6</v>
      </c>
      <c r="D172" s="38">
        <v>1314.6</v>
      </c>
      <c r="E172" s="14">
        <f t="shared" si="4"/>
        <v>1</v>
      </c>
      <c r="F172" s="3"/>
      <c r="G172" s="2"/>
      <c r="H172" s="2"/>
      <c r="I172" s="2"/>
      <c r="J172"/>
    </row>
    <row r="173" spans="1:10" s="30" customFormat="1" ht="30" hidden="1" customHeight="1" x14ac:dyDescent="0.2">
      <c r="A173" s="44" t="s">
        <v>246</v>
      </c>
      <c r="B173" s="48" t="s">
        <v>247</v>
      </c>
      <c r="C173" s="38">
        <v>14.5</v>
      </c>
      <c r="D173" s="38">
        <v>14.5</v>
      </c>
      <c r="E173" s="14">
        <f t="shared" si="4"/>
        <v>1</v>
      </c>
      <c r="F173" s="3"/>
      <c r="G173" s="2"/>
      <c r="H173" s="2"/>
      <c r="I173" s="2"/>
      <c r="J173"/>
    </row>
    <row r="174" spans="1:10" s="30" customFormat="1" ht="26.25" hidden="1" customHeight="1" x14ac:dyDescent="0.2">
      <c r="A174" s="44" t="s">
        <v>248</v>
      </c>
      <c r="B174" s="48" t="s">
        <v>233</v>
      </c>
      <c r="C174" s="38"/>
      <c r="D174" s="38"/>
      <c r="E174" s="14" t="e">
        <f t="shared" si="4"/>
        <v>#DIV/0!</v>
      </c>
      <c r="F174" s="3"/>
      <c r="G174" s="2"/>
      <c r="H174" s="2"/>
      <c r="I174" s="2"/>
      <c r="J174"/>
    </row>
    <row r="175" spans="1:10" s="30" customFormat="1" ht="41.25" hidden="1" customHeight="1" x14ac:dyDescent="0.2">
      <c r="A175" s="44" t="s">
        <v>249</v>
      </c>
      <c r="B175" s="48" t="s">
        <v>250</v>
      </c>
      <c r="C175" s="38">
        <v>41.8</v>
      </c>
      <c r="D175" s="38">
        <v>41.8</v>
      </c>
      <c r="E175" s="14">
        <f t="shared" si="4"/>
        <v>1</v>
      </c>
      <c r="F175" s="3"/>
      <c r="G175" s="2"/>
      <c r="H175" s="2"/>
      <c r="I175" s="2"/>
      <c r="J175"/>
    </row>
    <row r="176" spans="1:10" s="30" customFormat="1" ht="41.25" hidden="1" customHeight="1" x14ac:dyDescent="0.2">
      <c r="A176" s="44" t="s">
        <v>248</v>
      </c>
      <c r="B176" s="48" t="s">
        <v>251</v>
      </c>
      <c r="C176" s="38">
        <v>2.2999999999999998</v>
      </c>
      <c r="D176" s="38">
        <v>2.16</v>
      </c>
      <c r="E176" s="14">
        <f t="shared" si="4"/>
        <v>0.93913043478260883</v>
      </c>
      <c r="F176" s="43"/>
      <c r="G176" s="2"/>
      <c r="H176" s="2"/>
      <c r="I176" s="2"/>
      <c r="J176"/>
    </row>
    <row r="177" spans="1:10" s="30" customFormat="1" ht="28.5" hidden="1" customHeight="1" x14ac:dyDescent="0.2">
      <c r="A177" s="44" t="s">
        <v>252</v>
      </c>
      <c r="B177" s="48" t="s">
        <v>253</v>
      </c>
      <c r="C177" s="38">
        <v>145.04900000000001</v>
      </c>
      <c r="D177" s="38">
        <v>145.04900000000001</v>
      </c>
      <c r="E177" s="14">
        <f t="shared" si="4"/>
        <v>1</v>
      </c>
      <c r="F177" s="3"/>
      <c r="G177" s="2"/>
      <c r="H177" s="2"/>
      <c r="I177" s="2"/>
      <c r="J177"/>
    </row>
    <row r="178" spans="1:10" s="30" customFormat="1" ht="28.5" hidden="1" customHeight="1" x14ac:dyDescent="0.2">
      <c r="A178" s="44" t="s">
        <v>254</v>
      </c>
      <c r="B178" s="11" t="s">
        <v>255</v>
      </c>
      <c r="C178" s="38">
        <v>9.1999999999999993</v>
      </c>
      <c r="D178" s="38">
        <v>9.1999999999999993</v>
      </c>
      <c r="E178" s="14">
        <f t="shared" si="4"/>
        <v>1</v>
      </c>
      <c r="F178" s="3"/>
      <c r="G178" s="2"/>
      <c r="H178" s="2"/>
      <c r="I178" s="2"/>
      <c r="J178"/>
    </row>
    <row r="179" spans="1:10" s="30" customFormat="1" ht="28.5" hidden="1" customHeight="1" x14ac:dyDescent="0.2">
      <c r="A179" s="44"/>
      <c r="B179" s="11" t="s">
        <v>256</v>
      </c>
      <c r="C179" s="49"/>
      <c r="D179" s="49"/>
      <c r="E179" s="14" t="e">
        <f t="shared" si="4"/>
        <v>#DIV/0!</v>
      </c>
      <c r="F179" s="3"/>
      <c r="G179" s="2"/>
      <c r="H179" s="2"/>
      <c r="I179" s="2"/>
      <c r="J179"/>
    </row>
    <row r="180" spans="1:10" s="30" customFormat="1" ht="23.25" hidden="1" customHeight="1" x14ac:dyDescent="0.2">
      <c r="A180" s="44"/>
      <c r="B180" s="11" t="s">
        <v>257</v>
      </c>
      <c r="C180" s="49"/>
      <c r="D180" s="49"/>
      <c r="E180" s="14" t="e">
        <f t="shared" si="4"/>
        <v>#DIV/0!</v>
      </c>
      <c r="F180" s="3"/>
      <c r="G180" s="2"/>
      <c r="H180" s="2"/>
      <c r="I180" s="2"/>
      <c r="J180"/>
    </row>
    <row r="181" spans="1:10" s="30" customFormat="1" ht="27.75" hidden="1" customHeight="1" x14ac:dyDescent="0.2">
      <c r="A181" s="10" t="s">
        <v>258</v>
      </c>
      <c r="B181" s="10"/>
      <c r="C181" s="19">
        <f>SUM(C182+C185+C187+C191+C192+C196+C203+C186)</f>
        <v>303120.38300000003</v>
      </c>
      <c r="D181" s="19">
        <f>SUM(D182+D185+D187+D191+D192+D196+D203+D186)</f>
        <v>303116.85900000005</v>
      </c>
      <c r="E181" s="14">
        <f t="shared" si="4"/>
        <v>0.99998837425591414</v>
      </c>
      <c r="F181" s="3"/>
      <c r="G181" s="2"/>
      <c r="H181" s="2"/>
      <c r="I181" s="2"/>
      <c r="J181"/>
    </row>
    <row r="182" spans="1:10" s="30" customFormat="1" ht="18" hidden="1" customHeight="1" x14ac:dyDescent="0.2">
      <c r="A182" s="44" t="s">
        <v>259</v>
      </c>
      <c r="B182" s="50" t="s">
        <v>260</v>
      </c>
      <c r="C182" s="51">
        <f>SUM(C183:C184)</f>
        <v>157533.48300000001</v>
      </c>
      <c r="D182" s="38">
        <f>SUM(D183:D184)</f>
        <v>157533.48300000001</v>
      </c>
      <c r="E182" s="14">
        <f t="shared" si="4"/>
        <v>1</v>
      </c>
      <c r="F182" s="25"/>
      <c r="G182" s="2"/>
      <c r="H182" s="2"/>
      <c r="I182" s="2"/>
      <c r="J182"/>
    </row>
    <row r="183" spans="1:10" s="30" customFormat="1" ht="18.75" hidden="1" customHeight="1" x14ac:dyDescent="0.2">
      <c r="A183" s="44" t="s">
        <v>261</v>
      </c>
      <c r="B183" s="50" t="s">
        <v>262</v>
      </c>
      <c r="C183" s="51">
        <v>27921.9</v>
      </c>
      <c r="D183" s="51">
        <v>27921.9</v>
      </c>
      <c r="E183" s="14">
        <f t="shared" si="4"/>
        <v>1</v>
      </c>
      <c r="F183" s="52"/>
      <c r="G183" s="2"/>
      <c r="H183" s="2"/>
      <c r="I183" s="2"/>
      <c r="J183"/>
    </row>
    <row r="184" spans="1:10" s="30" customFormat="1" ht="18.75" hidden="1" customHeight="1" x14ac:dyDescent="0.2">
      <c r="A184" s="44" t="s">
        <v>263</v>
      </c>
      <c r="B184" s="50" t="s">
        <v>264</v>
      </c>
      <c r="C184" s="51">
        <v>129611.583</v>
      </c>
      <c r="D184" s="51">
        <v>129611.583</v>
      </c>
      <c r="E184" s="14">
        <f t="shared" si="4"/>
        <v>1</v>
      </c>
      <c r="F184" s="3"/>
      <c r="G184" s="2"/>
      <c r="H184" s="2"/>
      <c r="I184" s="2"/>
      <c r="J184"/>
    </row>
    <row r="185" spans="1:10" s="30" customFormat="1" ht="16.5" hidden="1" customHeight="1" x14ac:dyDescent="0.2">
      <c r="A185" s="44" t="s">
        <v>265</v>
      </c>
      <c r="B185" s="53" t="s">
        <v>266</v>
      </c>
      <c r="C185" s="51">
        <v>107451.2</v>
      </c>
      <c r="D185" s="38">
        <v>107451.2</v>
      </c>
      <c r="E185" s="14">
        <f t="shared" si="4"/>
        <v>1</v>
      </c>
      <c r="F185" s="52"/>
      <c r="G185" s="2"/>
      <c r="H185" s="2"/>
      <c r="I185" s="2"/>
      <c r="J185"/>
    </row>
    <row r="186" spans="1:10" s="30" customFormat="1" ht="30" hidden="1" customHeight="1" x14ac:dyDescent="0.2">
      <c r="A186" s="44"/>
      <c r="B186" s="53" t="s">
        <v>267</v>
      </c>
      <c r="C186" s="51">
        <v>70</v>
      </c>
      <c r="D186" s="51">
        <v>70</v>
      </c>
      <c r="E186" s="14">
        <f t="shared" si="4"/>
        <v>1</v>
      </c>
      <c r="F186" s="3"/>
      <c r="G186" s="2"/>
      <c r="H186" s="2"/>
      <c r="I186" s="2"/>
      <c r="J186"/>
    </row>
    <row r="187" spans="1:10" s="30" customFormat="1" ht="32.25" hidden="1" customHeight="1" x14ac:dyDescent="0.2">
      <c r="A187" s="44" t="s">
        <v>268</v>
      </c>
      <c r="B187" s="53" t="s">
        <v>269</v>
      </c>
      <c r="C187" s="51">
        <f>SUM(C188:C190)</f>
        <v>93.5</v>
      </c>
      <c r="D187" s="51">
        <f>SUM(D188:D190)</f>
        <v>89.975999999999985</v>
      </c>
      <c r="E187" s="14">
        <f t="shared" si="4"/>
        <v>0.96231016042780737</v>
      </c>
      <c r="F187" s="3"/>
      <c r="G187" s="2"/>
      <c r="H187" s="2"/>
      <c r="I187" s="2"/>
      <c r="J187"/>
    </row>
    <row r="188" spans="1:10" s="30" customFormat="1" ht="32.25" hidden="1" customHeight="1" x14ac:dyDescent="0.2">
      <c r="A188" s="54" t="s">
        <v>270</v>
      </c>
      <c r="B188" s="55" t="s">
        <v>271</v>
      </c>
      <c r="C188" s="56">
        <v>51.3</v>
      </c>
      <c r="D188" s="58">
        <v>51.3</v>
      </c>
      <c r="E188" s="14">
        <f t="shared" si="4"/>
        <v>1</v>
      </c>
      <c r="F188" s="43"/>
      <c r="G188" s="2"/>
      <c r="H188" s="2"/>
      <c r="I188" s="2"/>
      <c r="J188"/>
    </row>
    <row r="189" spans="1:10" s="30" customFormat="1" ht="44.25" hidden="1" customHeight="1" x14ac:dyDescent="0.2">
      <c r="A189" s="54" t="s">
        <v>272</v>
      </c>
      <c r="B189" s="55" t="s">
        <v>273</v>
      </c>
      <c r="C189" s="56">
        <v>41.6</v>
      </c>
      <c r="D189" s="58">
        <v>38.125999999999998</v>
      </c>
      <c r="E189" s="14">
        <f t="shared" si="4"/>
        <v>0.91649038461538457</v>
      </c>
      <c r="F189" s="3"/>
      <c r="G189" s="2"/>
      <c r="H189" s="2"/>
      <c r="I189" s="2"/>
      <c r="J189"/>
    </row>
    <row r="190" spans="1:10" s="30" customFormat="1" ht="32.25" hidden="1" customHeight="1" x14ac:dyDescent="0.2">
      <c r="A190" s="54" t="s">
        <v>274</v>
      </c>
      <c r="B190" s="55" t="s">
        <v>275</v>
      </c>
      <c r="C190" s="56">
        <v>0.6</v>
      </c>
      <c r="D190" s="58">
        <v>0.55000000000000004</v>
      </c>
      <c r="E190" s="14">
        <f t="shared" si="4"/>
        <v>0.91666666666666674</v>
      </c>
      <c r="F190" s="3"/>
      <c r="G190" s="2"/>
      <c r="H190" s="2"/>
      <c r="I190" s="2"/>
      <c r="J190"/>
    </row>
    <row r="191" spans="1:10" s="30" customFormat="1" ht="28.5" hidden="1" customHeight="1" x14ac:dyDescent="0.2">
      <c r="A191" s="44" t="s">
        <v>276</v>
      </c>
      <c r="B191" s="53" t="s">
        <v>277</v>
      </c>
      <c r="C191" s="51">
        <v>282</v>
      </c>
      <c r="D191" s="38">
        <v>282</v>
      </c>
      <c r="E191" s="14">
        <f t="shared" si="4"/>
        <v>1</v>
      </c>
      <c r="F191" s="3"/>
      <c r="G191" s="2"/>
      <c r="H191" s="2"/>
      <c r="I191" s="2"/>
      <c r="J191"/>
    </row>
    <row r="192" spans="1:10" s="30" customFormat="1" ht="30.75" hidden="1" customHeight="1" x14ac:dyDescent="0.2">
      <c r="A192" s="44"/>
      <c r="B192" s="53" t="s">
        <v>278</v>
      </c>
      <c r="C192" s="51">
        <f>SUM(C193:C195)</f>
        <v>23353.5</v>
      </c>
      <c r="D192" s="51">
        <f>SUM(D193:D195)</f>
        <v>23353.5</v>
      </c>
      <c r="E192" s="14">
        <f t="shared" si="4"/>
        <v>1</v>
      </c>
      <c r="F192" s="25"/>
      <c r="G192" s="2"/>
      <c r="H192" s="2"/>
      <c r="I192" s="2"/>
      <c r="J192"/>
    </row>
    <row r="193" spans="1:10" s="30" customFormat="1" ht="26.25" hidden="1" customHeight="1" x14ac:dyDescent="0.2">
      <c r="A193" s="54" t="s">
        <v>279</v>
      </c>
      <c r="B193" s="55" t="s">
        <v>280</v>
      </c>
      <c r="C193" s="56">
        <v>9238.6</v>
      </c>
      <c r="D193" s="58">
        <v>9238.6</v>
      </c>
      <c r="E193" s="14">
        <f t="shared" si="4"/>
        <v>1</v>
      </c>
      <c r="F193" s="3"/>
      <c r="G193" s="2"/>
      <c r="H193" s="2"/>
      <c r="I193" s="2"/>
      <c r="J193"/>
    </row>
    <row r="194" spans="1:10" s="30" customFormat="1" ht="19.5" hidden="1" customHeight="1" x14ac:dyDescent="0.2">
      <c r="A194" s="54" t="s">
        <v>281</v>
      </c>
      <c r="B194" s="55" t="s">
        <v>282</v>
      </c>
      <c r="C194" s="56">
        <v>14114.9</v>
      </c>
      <c r="D194" s="58">
        <v>14114.9</v>
      </c>
      <c r="E194" s="14">
        <f t="shared" si="4"/>
        <v>1</v>
      </c>
      <c r="F194" s="3"/>
      <c r="G194" s="2"/>
      <c r="H194" s="2"/>
      <c r="I194" s="2"/>
      <c r="J194"/>
    </row>
    <row r="195" spans="1:10" s="30" customFormat="1" ht="24.75" hidden="1" customHeight="1" x14ac:dyDescent="0.2">
      <c r="A195" s="54" t="s">
        <v>279</v>
      </c>
      <c r="B195" s="55" t="s">
        <v>283</v>
      </c>
      <c r="C195" s="56"/>
      <c r="D195" s="58"/>
      <c r="E195" s="14" t="e">
        <f t="shared" si="4"/>
        <v>#DIV/0!</v>
      </c>
      <c r="F195" s="3"/>
      <c r="G195" s="2"/>
      <c r="H195" s="2"/>
      <c r="I195" s="2"/>
      <c r="J195"/>
    </row>
    <row r="196" spans="1:10" s="30" customFormat="1" ht="29.25" hidden="1" customHeight="1" x14ac:dyDescent="0.2">
      <c r="A196" s="44" t="s">
        <v>284</v>
      </c>
      <c r="B196" s="11" t="s">
        <v>285</v>
      </c>
      <c r="C196" s="38">
        <f>SUM(C197:C202)</f>
        <v>8682.4</v>
      </c>
      <c r="D196" s="38">
        <f>SUM(D197:D202)</f>
        <v>8682.4</v>
      </c>
      <c r="E196" s="14">
        <f t="shared" si="4"/>
        <v>1</v>
      </c>
      <c r="F196" s="25"/>
      <c r="G196" s="2"/>
      <c r="H196" s="2"/>
      <c r="I196" s="2"/>
      <c r="J196"/>
    </row>
    <row r="197" spans="1:10" s="30" customFormat="1" ht="29.25" hidden="1" customHeight="1" x14ac:dyDescent="0.2">
      <c r="A197" s="54" t="s">
        <v>286</v>
      </c>
      <c r="B197" s="57" t="s">
        <v>287</v>
      </c>
      <c r="C197" s="58">
        <v>2687.5</v>
      </c>
      <c r="D197" s="58">
        <v>2687.5</v>
      </c>
      <c r="E197" s="14">
        <f t="shared" si="4"/>
        <v>1</v>
      </c>
      <c r="F197" s="3"/>
      <c r="G197" s="2"/>
      <c r="H197" s="2"/>
      <c r="I197" s="2"/>
      <c r="J197"/>
    </row>
    <row r="198" spans="1:10" s="30" customFormat="1" ht="29.25" hidden="1" customHeight="1" x14ac:dyDescent="0.2">
      <c r="A198" s="54" t="s">
        <v>288</v>
      </c>
      <c r="B198" s="57" t="s">
        <v>289</v>
      </c>
      <c r="C198" s="58">
        <v>5466.6</v>
      </c>
      <c r="D198" s="58">
        <v>5466.6</v>
      </c>
      <c r="E198" s="14">
        <f t="shared" si="4"/>
        <v>1</v>
      </c>
      <c r="F198" s="3"/>
      <c r="G198" s="2"/>
      <c r="H198" s="2"/>
      <c r="I198" s="2"/>
      <c r="J198"/>
    </row>
    <row r="199" spans="1:10" s="30" customFormat="1" ht="29.25" hidden="1" customHeight="1" x14ac:dyDescent="0.2">
      <c r="A199" s="54" t="s">
        <v>290</v>
      </c>
      <c r="B199" s="57" t="s">
        <v>291</v>
      </c>
      <c r="C199" s="58">
        <v>400</v>
      </c>
      <c r="D199" s="58">
        <v>400</v>
      </c>
      <c r="E199" s="14">
        <f t="shared" si="4"/>
        <v>1</v>
      </c>
      <c r="F199" s="43"/>
      <c r="G199" s="2"/>
      <c r="H199" s="2"/>
      <c r="I199" s="2"/>
      <c r="J199"/>
    </row>
    <row r="200" spans="1:10" s="30" customFormat="1" ht="29.25" hidden="1" customHeight="1" x14ac:dyDescent="0.2">
      <c r="A200" s="54" t="s">
        <v>292</v>
      </c>
      <c r="B200" s="57" t="s">
        <v>293</v>
      </c>
      <c r="C200" s="58">
        <v>40.299999999999997</v>
      </c>
      <c r="D200" s="58">
        <v>40.299999999999997</v>
      </c>
      <c r="E200" s="14">
        <f t="shared" si="4"/>
        <v>1</v>
      </c>
      <c r="F200" s="3"/>
      <c r="G200" s="2"/>
      <c r="H200" s="2"/>
      <c r="I200" s="2"/>
      <c r="J200"/>
    </row>
    <row r="201" spans="1:10" s="30" customFormat="1" ht="41.25" hidden="1" customHeight="1" x14ac:dyDescent="0.2">
      <c r="A201" s="54" t="s">
        <v>294</v>
      </c>
      <c r="B201" s="57" t="s">
        <v>295</v>
      </c>
      <c r="C201" s="58">
        <v>82</v>
      </c>
      <c r="D201" s="58">
        <v>82</v>
      </c>
      <c r="E201" s="14">
        <f t="shared" si="4"/>
        <v>1</v>
      </c>
      <c r="F201" s="3"/>
      <c r="G201" s="2"/>
      <c r="H201" s="2"/>
      <c r="I201" s="2"/>
      <c r="J201"/>
    </row>
    <row r="202" spans="1:10" s="30" customFormat="1" ht="29.25" hidden="1" customHeight="1" x14ac:dyDescent="0.2">
      <c r="A202" s="54" t="s">
        <v>296</v>
      </c>
      <c r="B202" s="57" t="s">
        <v>297</v>
      </c>
      <c r="C202" s="58">
        <v>6</v>
      </c>
      <c r="D202" s="58">
        <v>6</v>
      </c>
      <c r="E202" s="14">
        <f t="shared" si="4"/>
        <v>1</v>
      </c>
      <c r="F202" s="3"/>
      <c r="G202" s="2"/>
      <c r="H202" s="2"/>
      <c r="I202" s="2"/>
      <c r="J202"/>
    </row>
    <row r="203" spans="1:10" s="30" customFormat="1" ht="12.75" hidden="1" customHeight="1" x14ac:dyDescent="0.2">
      <c r="A203" s="44" t="s">
        <v>298</v>
      </c>
      <c r="B203" s="11" t="s">
        <v>299</v>
      </c>
      <c r="C203" s="38">
        <v>5654.3</v>
      </c>
      <c r="D203" s="38">
        <v>5654.3</v>
      </c>
      <c r="E203" s="14">
        <f t="shared" si="4"/>
        <v>1</v>
      </c>
      <c r="F203" s="3"/>
      <c r="G203" s="2"/>
      <c r="H203" s="2"/>
      <c r="I203" s="2"/>
      <c r="J203"/>
    </row>
    <row r="204" spans="1:10" ht="56.25" customHeight="1" x14ac:dyDescent="0.2">
      <c r="A204" s="47" t="s">
        <v>300</v>
      </c>
      <c r="B204" s="10" t="s">
        <v>301</v>
      </c>
      <c r="C204" s="19">
        <v>7061.8</v>
      </c>
      <c r="D204" s="19">
        <v>7061.8</v>
      </c>
      <c r="E204" s="14">
        <f t="shared" ref="E204:E239" si="5">SUM(D204/C204)</f>
        <v>1</v>
      </c>
    </row>
    <row r="205" spans="1:10" ht="41.25" customHeight="1" x14ac:dyDescent="0.2">
      <c r="A205" s="47" t="s">
        <v>302</v>
      </c>
      <c r="B205" s="11" t="s">
        <v>303</v>
      </c>
      <c r="C205" s="19">
        <v>1287.3430699999999</v>
      </c>
      <c r="D205" s="19">
        <v>1287.3430699999999</v>
      </c>
      <c r="E205" s="14">
        <f t="shared" si="5"/>
        <v>1</v>
      </c>
    </row>
    <row r="206" spans="1:10" ht="41.25" hidden="1" customHeight="1" x14ac:dyDescent="0.2">
      <c r="A206" s="10" t="s">
        <v>304</v>
      </c>
      <c r="B206" s="10" t="s">
        <v>305</v>
      </c>
      <c r="C206" s="19"/>
      <c r="D206" s="19"/>
      <c r="E206" s="14"/>
    </row>
    <row r="207" spans="1:10" s="59" customFormat="1" ht="66.75" customHeight="1" x14ac:dyDescent="0.2">
      <c r="A207" s="11" t="s">
        <v>306</v>
      </c>
      <c r="B207" s="11" t="s">
        <v>307</v>
      </c>
      <c r="C207" s="49">
        <v>1340.46</v>
      </c>
      <c r="D207" s="49">
        <v>1301.58</v>
      </c>
      <c r="E207" s="14">
        <f t="shared" si="5"/>
        <v>0.97099503155633138</v>
      </c>
      <c r="F207" s="24"/>
      <c r="G207" s="24"/>
      <c r="H207" s="40"/>
      <c r="I207" s="24"/>
    </row>
    <row r="208" spans="1:10" ht="54" customHeight="1" x14ac:dyDescent="0.2">
      <c r="A208" s="11" t="s">
        <v>308</v>
      </c>
      <c r="B208" s="11" t="s">
        <v>309</v>
      </c>
      <c r="C208" s="49">
        <v>3242.79</v>
      </c>
      <c r="D208" s="49">
        <v>2581.56</v>
      </c>
      <c r="E208" s="14">
        <f t="shared" si="5"/>
        <v>0.79609225389248151</v>
      </c>
      <c r="H208" s="40"/>
    </row>
    <row r="209" spans="1:13" ht="28.5" customHeight="1" x14ac:dyDescent="0.2">
      <c r="A209" s="47" t="s">
        <v>310</v>
      </c>
      <c r="B209" s="10" t="s">
        <v>311</v>
      </c>
      <c r="C209" s="19">
        <v>2247.9</v>
      </c>
      <c r="D209" s="19">
        <v>2247.9</v>
      </c>
      <c r="E209" s="14">
        <f t="shared" si="5"/>
        <v>1</v>
      </c>
      <c r="F209" s="43"/>
    </row>
    <row r="210" spans="1:13" ht="19.5" customHeight="1" x14ac:dyDescent="0.2">
      <c r="A210" s="47" t="s">
        <v>312</v>
      </c>
      <c r="B210" s="10" t="s">
        <v>313</v>
      </c>
      <c r="C210" s="19">
        <v>1953.6242099999999</v>
      </c>
      <c r="D210" s="19">
        <v>3.42916</v>
      </c>
      <c r="E210" s="14">
        <f t="shared" si="5"/>
        <v>1.7552812779690113E-3</v>
      </c>
    </row>
    <row r="211" spans="1:13" s="2" customFormat="1" ht="17.45" customHeight="1" x14ac:dyDescent="0.2">
      <c r="A211" s="10" t="s">
        <v>314</v>
      </c>
      <c r="B211" s="10" t="s">
        <v>315</v>
      </c>
      <c r="C211" s="19">
        <f>SUM(C212:C215)</f>
        <v>29256.800999999999</v>
      </c>
      <c r="D211" s="19">
        <f>SUM(D212:D215)</f>
        <v>29256.800999999999</v>
      </c>
      <c r="E211" s="14">
        <f t="shared" si="5"/>
        <v>1</v>
      </c>
      <c r="F211" s="3"/>
    </row>
    <row r="212" spans="1:13" s="2" customFormat="1" hidden="1" x14ac:dyDescent="0.2">
      <c r="A212" s="29">
        <v>720</v>
      </c>
      <c r="B212" s="10" t="s">
        <v>316</v>
      </c>
      <c r="C212" s="19">
        <v>28500</v>
      </c>
      <c r="D212" s="19">
        <v>28500</v>
      </c>
      <c r="E212" s="14">
        <f t="shared" si="5"/>
        <v>1</v>
      </c>
      <c r="F212" s="3"/>
    </row>
    <row r="213" spans="1:13" s="2" customFormat="1" ht="17.45" hidden="1" customHeight="1" x14ac:dyDescent="0.2">
      <c r="A213" s="29">
        <v>710</v>
      </c>
      <c r="B213" s="10" t="s">
        <v>317</v>
      </c>
      <c r="C213" s="19">
        <v>595</v>
      </c>
      <c r="D213" s="19">
        <v>595</v>
      </c>
      <c r="E213" s="14">
        <f t="shared" si="5"/>
        <v>1</v>
      </c>
      <c r="F213" s="3"/>
    </row>
    <row r="214" spans="1:13" s="2" customFormat="1" ht="20.25" hidden="1" customHeight="1" x14ac:dyDescent="0.2">
      <c r="A214" s="29"/>
      <c r="B214" s="10" t="s">
        <v>318</v>
      </c>
      <c r="C214" s="19">
        <v>121.801</v>
      </c>
      <c r="D214" s="19">
        <v>121.801</v>
      </c>
      <c r="E214" s="14">
        <f t="shared" si="5"/>
        <v>1</v>
      </c>
      <c r="F214" s="3"/>
    </row>
    <row r="215" spans="1:13" s="2" customFormat="1" ht="17.45" hidden="1" customHeight="1" x14ac:dyDescent="0.2">
      <c r="A215" s="29">
        <v>740</v>
      </c>
      <c r="B215" s="10" t="s">
        <v>319</v>
      </c>
      <c r="C215" s="19">
        <v>40</v>
      </c>
      <c r="D215" s="19">
        <v>40</v>
      </c>
      <c r="E215" s="14">
        <f t="shared" si="5"/>
        <v>1</v>
      </c>
      <c r="F215" s="3"/>
    </row>
    <row r="216" spans="1:13" ht="17.45" customHeight="1" x14ac:dyDescent="0.2">
      <c r="A216" s="10" t="s">
        <v>320</v>
      </c>
      <c r="B216" s="10" t="s">
        <v>321</v>
      </c>
      <c r="C216" s="19">
        <f>SUM(C217)</f>
        <v>545.7559</v>
      </c>
      <c r="D216" s="19">
        <f>SUM(D217)</f>
        <v>555.78050000000007</v>
      </c>
      <c r="E216" s="14">
        <f t="shared" si="5"/>
        <v>1.0183682851619196</v>
      </c>
    </row>
    <row r="217" spans="1:13" ht="17.45" customHeight="1" x14ac:dyDescent="0.2">
      <c r="A217" s="10" t="s">
        <v>322</v>
      </c>
      <c r="B217" s="10" t="s">
        <v>323</v>
      </c>
      <c r="C217" s="19">
        <f>SUM(C218:C221)</f>
        <v>545.7559</v>
      </c>
      <c r="D217" s="19">
        <f>SUM(D218:D221)</f>
        <v>555.78050000000007</v>
      </c>
      <c r="E217" s="14">
        <f t="shared" si="5"/>
        <v>1.0183682851619196</v>
      </c>
    </row>
    <row r="218" spans="1:13" ht="26.25" hidden="1" customHeight="1" x14ac:dyDescent="0.2">
      <c r="A218" s="10" t="s">
        <v>324</v>
      </c>
      <c r="B218" s="10" t="s">
        <v>325</v>
      </c>
      <c r="C218" s="19">
        <v>92.2</v>
      </c>
      <c r="D218" s="19">
        <v>92.2</v>
      </c>
      <c r="E218" s="14">
        <f t="shared" si="5"/>
        <v>1</v>
      </c>
    </row>
    <row r="219" spans="1:13" ht="25.5" hidden="1" customHeight="1" x14ac:dyDescent="0.2">
      <c r="A219" s="10" t="s">
        <v>326</v>
      </c>
      <c r="B219" s="10" t="s">
        <v>327</v>
      </c>
      <c r="C219" s="19"/>
      <c r="D219" s="19">
        <v>10</v>
      </c>
      <c r="E219" s="14" t="e">
        <f t="shared" si="5"/>
        <v>#DIV/0!</v>
      </c>
    </row>
    <row r="220" spans="1:13" s="30" customFormat="1" ht="42.75" hidden="1" customHeight="1" x14ac:dyDescent="0.2">
      <c r="A220" s="10" t="s">
        <v>328</v>
      </c>
      <c r="B220" s="10" t="s">
        <v>329</v>
      </c>
      <c r="C220" s="19">
        <v>447.95589999999999</v>
      </c>
      <c r="D220" s="19">
        <v>447.98050000000001</v>
      </c>
      <c r="E220" s="14">
        <f t="shared" si="5"/>
        <v>1.0000549161200913</v>
      </c>
      <c r="F220" s="3"/>
      <c r="G220" s="2"/>
      <c r="H220" s="2"/>
      <c r="I220" s="2"/>
      <c r="J220"/>
      <c r="K220"/>
      <c r="L220"/>
      <c r="M220"/>
    </row>
    <row r="221" spans="1:13" s="30" customFormat="1" ht="29.25" hidden="1" customHeight="1" x14ac:dyDescent="0.2">
      <c r="A221" s="10" t="s">
        <v>330</v>
      </c>
      <c r="B221" s="10" t="s">
        <v>331</v>
      </c>
      <c r="C221" s="19">
        <v>5.6</v>
      </c>
      <c r="D221" s="19">
        <v>5.6</v>
      </c>
      <c r="E221" s="14">
        <f t="shared" si="5"/>
        <v>1</v>
      </c>
      <c r="F221" s="3"/>
      <c r="G221" s="2"/>
      <c r="H221" s="2"/>
      <c r="I221" s="2"/>
      <c r="J221"/>
      <c r="K221"/>
      <c r="L221"/>
      <c r="M221"/>
    </row>
    <row r="222" spans="1:13" s="30" customFormat="1" ht="17.25" customHeight="1" x14ac:dyDescent="0.2">
      <c r="A222" s="10" t="s">
        <v>332</v>
      </c>
      <c r="B222" s="10" t="s">
        <v>333</v>
      </c>
      <c r="C222" s="19">
        <f>SUM(C223)</f>
        <v>59.95</v>
      </c>
      <c r="D222" s="19">
        <f>SUM(D223)</f>
        <v>59.95</v>
      </c>
      <c r="E222" s="14">
        <f t="shared" si="5"/>
        <v>1</v>
      </c>
      <c r="F222" s="3"/>
      <c r="G222" s="2"/>
      <c r="H222" s="2"/>
      <c r="I222" s="2"/>
      <c r="J222"/>
      <c r="K222"/>
      <c r="L222"/>
      <c r="M222"/>
    </row>
    <row r="223" spans="1:13" s="30" customFormat="1" ht="18" hidden="1" customHeight="1" x14ac:dyDescent="0.2">
      <c r="A223" s="10" t="s">
        <v>334</v>
      </c>
      <c r="B223" s="10" t="s">
        <v>335</v>
      </c>
      <c r="C223" s="19">
        <f>SUM(C224:C226)</f>
        <v>59.95</v>
      </c>
      <c r="D223" s="19">
        <f>SUM(D224:D226)</f>
        <v>59.95</v>
      </c>
      <c r="E223" s="14">
        <f t="shared" si="5"/>
        <v>1</v>
      </c>
      <c r="F223" s="3"/>
      <c r="G223" s="2"/>
      <c r="H223" s="2"/>
      <c r="I223" s="2"/>
      <c r="J223"/>
      <c r="K223"/>
      <c r="L223"/>
      <c r="M223"/>
    </row>
    <row r="224" spans="1:13" s="30" customFormat="1" ht="29.25" hidden="1" customHeight="1" x14ac:dyDescent="0.2">
      <c r="A224" s="10" t="s">
        <v>336</v>
      </c>
      <c r="B224" s="10" t="s">
        <v>337</v>
      </c>
      <c r="C224" s="19"/>
      <c r="D224" s="19"/>
      <c r="E224" s="14" t="e">
        <f t="shared" si="5"/>
        <v>#DIV/0!</v>
      </c>
      <c r="F224" s="3"/>
      <c r="G224" s="2"/>
      <c r="H224" s="2"/>
      <c r="I224" s="2"/>
      <c r="J224"/>
      <c r="K224"/>
      <c r="L224"/>
      <c r="M224"/>
    </row>
    <row r="225" spans="1:13" s="30" customFormat="1" ht="29.25" hidden="1" customHeight="1" x14ac:dyDescent="0.2">
      <c r="A225" s="10" t="s">
        <v>338</v>
      </c>
      <c r="B225" s="10" t="s">
        <v>339</v>
      </c>
      <c r="C225" s="19">
        <v>50</v>
      </c>
      <c r="D225" s="19">
        <v>50</v>
      </c>
      <c r="E225" s="14">
        <f t="shared" si="5"/>
        <v>1</v>
      </c>
      <c r="F225" s="3"/>
      <c r="G225" s="2"/>
      <c r="H225" s="2"/>
      <c r="I225" s="2"/>
      <c r="J225"/>
      <c r="K225"/>
      <c r="L225"/>
      <c r="M225"/>
    </row>
    <row r="226" spans="1:13" s="30" customFormat="1" ht="29.25" hidden="1" customHeight="1" x14ac:dyDescent="0.2">
      <c r="A226" s="10" t="s">
        <v>340</v>
      </c>
      <c r="B226" s="10" t="s">
        <v>341</v>
      </c>
      <c r="C226" s="19">
        <v>9.9499999999999993</v>
      </c>
      <c r="D226" s="19">
        <v>9.9499999999999993</v>
      </c>
      <c r="E226" s="14">
        <f t="shared" si="5"/>
        <v>1</v>
      </c>
      <c r="F226" s="3"/>
      <c r="G226" s="2"/>
      <c r="H226" s="2"/>
      <c r="I226" s="2"/>
      <c r="J226"/>
      <c r="K226"/>
      <c r="L226"/>
      <c r="M226"/>
    </row>
    <row r="227" spans="1:13" s="30" customFormat="1" ht="42.75" customHeight="1" x14ac:dyDescent="0.2">
      <c r="A227" s="10" t="s">
        <v>342</v>
      </c>
      <c r="B227" s="10" t="s">
        <v>343</v>
      </c>
      <c r="C227" s="19"/>
      <c r="D227" s="19">
        <f>SUM(D228)</f>
        <v>1.3572200000000001</v>
      </c>
      <c r="E227" s="14"/>
      <c r="F227" s="3"/>
      <c r="G227" s="2"/>
      <c r="H227" s="2"/>
      <c r="I227" s="2"/>
      <c r="J227"/>
      <c r="K227"/>
      <c r="L227"/>
      <c r="M227"/>
    </row>
    <row r="228" spans="1:13" s="30" customFormat="1" ht="28.5" customHeight="1" x14ac:dyDescent="0.2">
      <c r="A228" s="10" t="s">
        <v>344</v>
      </c>
      <c r="B228" s="10" t="s">
        <v>345</v>
      </c>
      <c r="C228" s="19"/>
      <c r="D228" s="19">
        <v>1.3572200000000001</v>
      </c>
      <c r="E228" s="14"/>
      <c r="F228" s="3"/>
      <c r="G228" s="2"/>
      <c r="H228" s="2"/>
      <c r="I228" s="2"/>
      <c r="J228"/>
      <c r="K228"/>
      <c r="L228"/>
      <c r="M228"/>
    </row>
    <row r="229" spans="1:13" s="60" customFormat="1" ht="25.5" customHeight="1" x14ac:dyDescent="0.2">
      <c r="A229" s="10" t="s">
        <v>346</v>
      </c>
      <c r="B229" s="10" t="s">
        <v>347</v>
      </c>
      <c r="C229" s="19">
        <f>SUM(C230)</f>
        <v>-2483.18037</v>
      </c>
      <c r="D229" s="19">
        <f>SUM(D230)</f>
        <v>-2493.6218399999998</v>
      </c>
      <c r="E229" s="14">
        <f t="shared" si="5"/>
        <v>1.004204877795486</v>
      </c>
      <c r="F229" s="34"/>
      <c r="G229" s="35"/>
      <c r="H229" s="35"/>
      <c r="I229" s="35"/>
      <c r="J229" s="36"/>
      <c r="K229" s="36"/>
      <c r="L229" s="36"/>
      <c r="M229" s="36"/>
    </row>
    <row r="230" spans="1:13" s="30" customFormat="1" ht="25.5" x14ac:dyDescent="0.2">
      <c r="A230" s="10" t="s">
        <v>348</v>
      </c>
      <c r="B230" s="10" t="s">
        <v>349</v>
      </c>
      <c r="C230" s="19">
        <f>SUM(C231+C232)</f>
        <v>-2483.18037</v>
      </c>
      <c r="D230" s="19">
        <f>SUM(D231+D232)</f>
        <v>-2493.6218399999998</v>
      </c>
      <c r="E230" s="14">
        <f t="shared" si="5"/>
        <v>1.004204877795486</v>
      </c>
      <c r="F230" s="3"/>
      <c r="G230" s="2"/>
      <c r="H230" s="2"/>
      <c r="I230" s="2"/>
      <c r="J230"/>
      <c r="K230"/>
      <c r="L230"/>
      <c r="M230"/>
    </row>
    <row r="231" spans="1:13" s="30" customFormat="1" ht="38.25" x14ac:dyDescent="0.2">
      <c r="A231" s="10" t="s">
        <v>374</v>
      </c>
      <c r="B231" s="10" t="s">
        <v>350</v>
      </c>
      <c r="C231" s="19">
        <v>-257.07299999999998</v>
      </c>
      <c r="D231" s="19">
        <v>-257.07299999999998</v>
      </c>
      <c r="E231" s="14">
        <f t="shared" si="5"/>
        <v>1</v>
      </c>
      <c r="F231" s="3"/>
      <c r="G231" s="2"/>
      <c r="H231" s="2"/>
      <c r="I231" s="2"/>
      <c r="J231"/>
      <c r="K231"/>
      <c r="L231"/>
      <c r="M231"/>
    </row>
    <row r="232" spans="1:13" s="30" customFormat="1" ht="29.25" customHeight="1" x14ac:dyDescent="0.2">
      <c r="A232" s="10" t="s">
        <v>375</v>
      </c>
      <c r="B232" s="10" t="s">
        <v>351</v>
      </c>
      <c r="C232" s="19">
        <f>SUM(C233:C234)</f>
        <v>-2226.1073700000002</v>
      </c>
      <c r="D232" s="19">
        <f>SUM(D233:D234)</f>
        <v>-2236.5488399999999</v>
      </c>
      <c r="E232" s="14">
        <f t="shared" si="5"/>
        <v>1.0046904610894845</v>
      </c>
      <c r="F232" s="3"/>
      <c r="G232" s="2"/>
      <c r="H232" s="2"/>
      <c r="I232" s="2"/>
      <c r="J232"/>
      <c r="K232"/>
      <c r="L232"/>
      <c r="M232"/>
    </row>
    <row r="233" spans="1:13" s="30" customFormat="1" ht="15" hidden="1" customHeight="1" x14ac:dyDescent="0.2">
      <c r="A233" s="10" t="s">
        <v>352</v>
      </c>
      <c r="B233" s="10"/>
      <c r="C233" s="19">
        <v>-712.58100999999999</v>
      </c>
      <c r="D233" s="19">
        <v>-723.02247999999997</v>
      </c>
      <c r="E233" s="14">
        <f t="shared" si="5"/>
        <v>1.0146530287131845</v>
      </c>
      <c r="F233" s="3"/>
      <c r="G233" s="2"/>
      <c r="H233" s="2"/>
      <c r="I233" s="2"/>
      <c r="J233"/>
      <c r="K233"/>
      <c r="L233"/>
      <c r="M233"/>
    </row>
    <row r="234" spans="1:13" s="30" customFormat="1" ht="15" hidden="1" customHeight="1" x14ac:dyDescent="0.2">
      <c r="A234" s="10" t="s">
        <v>353</v>
      </c>
      <c r="B234" s="10"/>
      <c r="C234" s="19">
        <v>-1513.5263600000001</v>
      </c>
      <c r="D234" s="19">
        <v>-1513.5263600000001</v>
      </c>
      <c r="E234" s="14">
        <f t="shared" si="5"/>
        <v>1</v>
      </c>
      <c r="F234" s="3"/>
      <c r="G234" s="2"/>
      <c r="H234" s="2"/>
      <c r="I234" s="2"/>
      <c r="J234"/>
      <c r="K234"/>
      <c r="L234"/>
      <c r="M234"/>
    </row>
    <row r="235" spans="1:13" s="30" customFormat="1" x14ac:dyDescent="0.2">
      <c r="A235" s="10"/>
      <c r="B235" s="61" t="s">
        <v>354</v>
      </c>
      <c r="C235" s="62">
        <f>SUM(C9+C139)</f>
        <v>783201.39209999994</v>
      </c>
      <c r="D235" s="62">
        <f>SUM(D9+D139)</f>
        <v>761215.49167000002</v>
      </c>
      <c r="E235" s="76">
        <f t="shared" si="5"/>
        <v>0.97192816477119748</v>
      </c>
      <c r="F235" s="3"/>
      <c r="G235" s="63"/>
      <c r="H235" s="2"/>
      <c r="I235" s="2"/>
      <c r="J235"/>
      <c r="K235"/>
      <c r="L235"/>
      <c r="M235"/>
    </row>
    <row r="236" spans="1:13" s="30" customFormat="1" x14ac:dyDescent="0.2">
      <c r="A236" s="2"/>
      <c r="B236" s="2"/>
      <c r="C236" s="65"/>
      <c r="D236" s="64"/>
      <c r="E236" s="78"/>
      <c r="F236" s="3"/>
      <c r="G236" s="63"/>
      <c r="H236" s="2"/>
      <c r="I236" s="2"/>
      <c r="J236"/>
      <c r="K236"/>
      <c r="L236"/>
      <c r="M236"/>
    </row>
    <row r="237" spans="1:13" s="68" customFormat="1" ht="15.75" hidden="1" x14ac:dyDescent="0.25">
      <c r="A237" s="63"/>
      <c r="B237" s="66" t="s">
        <v>355</v>
      </c>
      <c r="C237" s="67">
        <f>SUM(C10+C22+C30+C41+C46+C16)</f>
        <v>177527.6</v>
      </c>
      <c r="D237" s="41">
        <f>SUM(D10+D22+D30+D41+D46+D16)</f>
        <v>178039.39729000002</v>
      </c>
      <c r="E237" s="77">
        <f t="shared" si="5"/>
        <v>1.0028829167408337</v>
      </c>
      <c r="F237" s="3"/>
      <c r="G237" s="63"/>
      <c r="H237" s="63"/>
      <c r="I237" s="63"/>
    </row>
    <row r="238" spans="1:13" s="68" customFormat="1" ht="15.75" hidden="1" x14ac:dyDescent="0.25">
      <c r="A238" s="63"/>
      <c r="B238" s="66" t="s">
        <v>356</v>
      </c>
      <c r="C238" s="67">
        <f>SUM(C52+C64+C78+C87+C136+C71)</f>
        <v>33965.800000000003</v>
      </c>
      <c r="D238" s="41">
        <f>SUM(D52+D64+D78+D87+D136+D71)</f>
        <v>26053.060490000003</v>
      </c>
      <c r="E238" s="14">
        <f t="shared" si="5"/>
        <v>0.76703803502346479</v>
      </c>
      <c r="F238" s="3"/>
      <c r="G238" s="2"/>
      <c r="H238" s="63"/>
      <c r="I238" s="63"/>
    </row>
    <row r="239" spans="1:13" s="68" customFormat="1" ht="15.75" hidden="1" x14ac:dyDescent="0.25">
      <c r="A239" s="63"/>
      <c r="B239" s="69" t="s">
        <v>357</v>
      </c>
      <c r="C239" s="67">
        <f>SUM(C237:C238)</f>
        <v>211493.40000000002</v>
      </c>
      <c r="D239" s="41">
        <f>SUM(D237:D238)</f>
        <v>204092.45778000003</v>
      </c>
      <c r="E239" s="14">
        <f t="shared" si="5"/>
        <v>0.96500627338725464</v>
      </c>
      <c r="F239" s="3"/>
      <c r="G239" s="2"/>
      <c r="H239" s="63"/>
      <c r="I239" s="63"/>
    </row>
    <row r="240" spans="1:13" x14ac:dyDescent="0.2">
      <c r="D240" s="65">
        <f>SUM(D9+D139)</f>
        <v>761215.49167000002</v>
      </c>
    </row>
    <row r="241" spans="1:10" s="70" customFormat="1" x14ac:dyDescent="0.2">
      <c r="A241" s="70" t="s">
        <v>365</v>
      </c>
      <c r="D241" s="72"/>
      <c r="E241" s="79" t="s">
        <v>366</v>
      </c>
    </row>
    <row r="242" spans="1:10" s="2" customFormat="1" ht="12.75" customHeight="1" x14ac:dyDescent="0.2">
      <c r="C242" s="65"/>
      <c r="F242" s="3"/>
      <c r="J242"/>
    </row>
    <row r="300" spans="5:5" x14ac:dyDescent="0.2">
      <c r="E300" s="2" t="s">
        <v>232</v>
      </c>
    </row>
  </sheetData>
  <mergeCells count="8">
    <mergeCell ref="B3:E3"/>
    <mergeCell ref="B4:E4"/>
    <mergeCell ref="B5:E5"/>
    <mergeCell ref="A7:A8"/>
    <mergeCell ref="B7:B8"/>
    <mergeCell ref="C7:C8"/>
    <mergeCell ref="D7:D8"/>
    <mergeCell ref="E7:E8"/>
  </mergeCells>
  <pageMargins left="0.78740157480314965" right="0.39370078740157483" top="0.39370078740157483" bottom="0.39370078740157483" header="0.51181102362204722" footer="0.51181102362204722"/>
  <pageSetup paperSize="9" scale="7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01.01.2018</vt:lpstr>
      <vt:lpstr>'на 01.01.2018'!Заголовки_для_печати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matrix</dc:creator>
  <cp:lastModifiedBy>matrix</cp:lastModifiedBy>
  <cp:lastPrinted>2018-03-16T05:53:37Z</cp:lastPrinted>
  <dcterms:created xsi:type="dcterms:W3CDTF">2018-01-12T13:27:08Z</dcterms:created>
  <dcterms:modified xsi:type="dcterms:W3CDTF">2018-05-23T11:59:51Z</dcterms:modified>
</cp:coreProperties>
</file>